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calcPr calcId="124519"/>
</workbook>
</file>

<file path=xl/calcChain.xml><?xml version="1.0" encoding="utf-8"?>
<calcChain xmlns="http://schemas.openxmlformats.org/spreadsheetml/2006/main">
  <c r="H18" i="3"/>
  <c r="I18" s="1"/>
  <c r="F18"/>
  <c r="H17"/>
  <c r="L17" s="1"/>
  <c r="H16"/>
  <c r="L16" s="1"/>
  <c r="C16"/>
  <c r="H15"/>
  <c r="I15" s="1"/>
  <c r="F15"/>
  <c r="C15"/>
  <c r="I14"/>
  <c r="J14" s="1"/>
  <c r="K14" s="1"/>
  <c r="H14"/>
  <c r="L14" s="1"/>
  <c r="F14"/>
  <c r="C14" s="1"/>
  <c r="H13"/>
  <c r="L13" s="1"/>
  <c r="F13"/>
  <c r="C13" s="1"/>
  <c r="H12"/>
  <c r="C12"/>
  <c r="I11"/>
  <c r="J11" s="1"/>
  <c r="K11" s="1"/>
  <c r="H11"/>
  <c r="L11" s="1"/>
  <c r="C11"/>
  <c r="I10"/>
  <c r="H10"/>
  <c r="C10"/>
  <c r="J10" l="1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C10" i="2" l="1"/>
  <c r="H10"/>
  <c r="J10" s="1"/>
  <c r="K10" s="1"/>
  <c r="I10"/>
  <c r="L10"/>
  <c r="C11"/>
  <c r="H11"/>
  <c r="J11" s="1"/>
  <c r="K11" s="1"/>
  <c r="I11"/>
  <c r="L11"/>
  <c r="C12"/>
  <c r="H12"/>
  <c r="L12"/>
  <c r="C13"/>
  <c r="F13"/>
  <c r="H13"/>
  <c r="L13"/>
  <c r="C14"/>
  <c r="F14"/>
  <c r="H14"/>
  <c r="I14"/>
  <c r="J14" s="1"/>
  <c r="K14" s="1"/>
  <c r="L14"/>
  <c r="C15"/>
  <c r="F15"/>
  <c r="H15"/>
  <c r="I15" s="1"/>
  <c r="J15" s="1"/>
  <c r="L15"/>
  <c r="C16"/>
  <c r="H16"/>
  <c r="I16"/>
  <c r="J16" s="1"/>
  <c r="K16" s="1"/>
  <c r="L16"/>
  <c r="H17"/>
  <c r="L17"/>
  <c r="F18"/>
  <c r="H18"/>
  <c r="I18" s="1"/>
  <c r="J18" s="1"/>
  <c r="K18" s="1"/>
  <c r="L18"/>
  <c r="L18" i="1"/>
  <c r="F18"/>
  <c r="L17"/>
  <c r="H17"/>
  <c r="H18"/>
  <c r="F15"/>
  <c r="J17" i="2" l="1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<sst xmlns="http://schemas.openxmlformats.org/spreadsheetml/2006/main" count="102" uniqueCount="82">
  <si>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</si>
  <si>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</si>
  <si>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</si>
  <si>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</si>
  <si>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</si>
  <si>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</si>
  <si>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</si>
  <si>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</si>
  <si>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</si>
  <si>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</si>
  <si>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</si>
  <si>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</si>
  <si>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</si>
  <si>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</si>
  <si>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</si>
  <si>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</si>
  <si>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</si>
  <si>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</si>
  <si>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</si>
  <si>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</si>
  <si>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</si>
  <si>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</si>
  <si>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</si>
  <si>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</si>
  <si>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</si>
  <si>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</si>
  <si>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</si>
  <si>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</si>
  <si>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</si>
  <si>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</si>
  <si>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</si>
  <si>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</si>
  <si>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</si>
  <si>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</si>
  <si>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</si>
  <si>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 xml:space="preserve">  "BIOKIMYO" АЖ  томонидан 2009-2017 йиллар якуни бўйича олинган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</si>
  <si>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</si>
  <si>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</si>
  <si>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</si>
  <si>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</si>
  <si>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</si>
  <si>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</si>
  <si>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</si>
  <si>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</si>
  <si>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</si>
  <si>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</si>
  <si>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</si>
  <si>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</si>
  <si>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</si>
  <si>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</si>
  <si>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</si>
  <si>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</si>
  <si>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</si>
  <si>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</si>
  <si>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</si>
  <si>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</si>
  <si>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</si>
  <si>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</si>
  <si>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</si>
  <si>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</si>
  <si>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</si>
  <si>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</si>
  <si>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 About the received net profit distribution and payment of divedends on the results of 2009-2017 by JSC "BIOKIMYO" </t>
  </si>
  <si>
    <t>2018 йил 1 апрел холатига талаб килиб олинмаган ва жамиятга кайтарилган дивиденд миқдори</t>
  </si>
  <si>
    <t xml:space="preserve">ИНФОРМАЦИЯ </t>
  </si>
  <si>
    <t>о распределении чистой прибыли и выплат дивидендов по итогам 2009-2017 годов по АО  "BIOKIMYO"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</si>
  <si>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</si>
  <si>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</si>
  <si>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</si>
  <si>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</si>
  <si>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</si>
  <si>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</si>
  <si>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</si>
  <si>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</si>
  <si>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</si>
  <si>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</si>
  <si>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</si>
  <si>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</si>
  <si>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</si>
  <si>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Невостребованные дивиденды на 1 апреля 2018 года</t>
  </si>
  <si>
    <t>Орган принявшее решение и дата принятия решения</t>
  </si>
  <si>
    <t>Годы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</si>
</sst>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dd/mm/yy;@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topLeftCell="A10" workbookViewId="0">
      <selection activeCell="M17" sqref="M17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8">
      <c r="K5" s="29" t="s">
        <v>2</v>
      </c>
      <c r="L5" s="29"/>
      <c r="M5" s="29"/>
      <c r="R5" s="4"/>
    </row>
    <row r="6" spans="1:18" s="5" customFormat="1" ht="13.5" customHeight="1">
      <c r="A6" s="30" t="s">
        <v>3</v>
      </c>
      <c r="B6" s="30" t="s">
        <v>4</v>
      </c>
      <c r="C6" s="30" t="s">
        <v>5</v>
      </c>
      <c r="D6" s="31" t="s">
        <v>6</v>
      </c>
      <c r="E6" s="31"/>
      <c r="F6" s="31"/>
      <c r="G6" s="30" t="s">
        <v>7</v>
      </c>
      <c r="H6" s="31" t="s">
        <v>8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9</v>
      </c>
      <c r="E7" s="30" t="s">
        <v>10</v>
      </c>
      <c r="F7" s="30" t="s">
        <v>11</v>
      </c>
      <c r="G7" s="30"/>
      <c r="H7" s="30" t="s">
        <v>12</v>
      </c>
      <c r="I7" s="30" t="s">
        <v>13</v>
      </c>
      <c r="J7" s="30" t="s">
        <v>14</v>
      </c>
      <c r="K7" s="30" t="s">
        <v>15</v>
      </c>
      <c r="L7" s="30" t="s">
        <v>30</v>
      </c>
      <c r="M7" s="30" t="s">
        <v>63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6">
        <v>2009</v>
      </c>
      <c r="B10" s="7" t="s">
        <v>16</v>
      </c>
      <c r="C10" s="14">
        <f t="shared" ref="C10:C16" si="0">D10+E10+F10</f>
        <v>427323487.39999998</v>
      </c>
      <c r="D10" s="15">
        <v>60167980</v>
      </c>
      <c r="E10" s="15">
        <v>80906970</v>
      </c>
      <c r="F10" s="15">
        <v>286248537.39999998</v>
      </c>
      <c r="G10" s="16" t="s">
        <v>17</v>
      </c>
      <c r="H10" s="13">
        <f t="shared" ref="H10:H16" si="1">D10</f>
        <v>60167980</v>
      </c>
      <c r="I10" s="13">
        <f t="shared" ref="I10:I16" si="2">H10*0.1</f>
        <v>6016798</v>
      </c>
      <c r="J10" s="13">
        <f t="shared" ref="J10:J16" si="3">H10-I10</f>
        <v>54151182</v>
      </c>
      <c r="K10" s="13">
        <f>J10</f>
        <v>54151182</v>
      </c>
      <c r="L10" s="13">
        <f>H10/35708</f>
        <v>1685</v>
      </c>
      <c r="M10" s="8"/>
    </row>
    <row r="11" spans="1:18" ht="25.5">
      <c r="A11" s="6">
        <v>2010</v>
      </c>
      <c r="B11" s="7" t="s">
        <v>18</v>
      </c>
      <c r="C11" s="14">
        <f t="shared" si="0"/>
        <v>443926463.53999996</v>
      </c>
      <c r="D11" s="17">
        <v>177611592</v>
      </c>
      <c r="E11" s="17"/>
      <c r="F11" s="15">
        <v>266314871.53999999</v>
      </c>
      <c r="G11" s="16" t="s">
        <v>19</v>
      </c>
      <c r="H11" s="13">
        <f t="shared" si="1"/>
        <v>177611592</v>
      </c>
      <c r="I11" s="13">
        <f t="shared" si="2"/>
        <v>17761159.199999999</v>
      </c>
      <c r="J11" s="13">
        <f t="shared" si="3"/>
        <v>159850432.80000001</v>
      </c>
      <c r="K11" s="13">
        <f>J11</f>
        <v>159850432.80000001</v>
      </c>
      <c r="L11" s="13">
        <f t="shared" ref="L11:L15" si="4">H11/35708</f>
        <v>4974</v>
      </c>
      <c r="M11" s="8"/>
    </row>
    <row r="12" spans="1:18" ht="25.5">
      <c r="A12" s="6">
        <v>2011</v>
      </c>
      <c r="B12" s="7" t="s">
        <v>20</v>
      </c>
      <c r="C12" s="14">
        <f t="shared" si="0"/>
        <v>532418526.55000001</v>
      </c>
      <c r="D12" s="15">
        <v>106484826.8</v>
      </c>
      <c r="E12" s="15"/>
      <c r="F12" s="15">
        <v>425933699.75</v>
      </c>
      <c r="G12" s="16" t="s">
        <v>21</v>
      </c>
      <c r="H12" s="13">
        <f t="shared" si="1"/>
        <v>106484826.8</v>
      </c>
      <c r="I12" s="13">
        <f t="shared" si="2"/>
        <v>10648482.68</v>
      </c>
      <c r="J12" s="13">
        <f t="shared" si="3"/>
        <v>95836344.120000005</v>
      </c>
      <c r="K12" s="13">
        <f>J12</f>
        <v>95836344.120000005</v>
      </c>
      <c r="L12" s="13">
        <f t="shared" si="4"/>
        <v>2982.1</v>
      </c>
      <c r="M12" s="8"/>
    </row>
    <row r="13" spans="1:18" ht="25.5">
      <c r="A13" s="6">
        <v>2012</v>
      </c>
      <c r="B13" s="7" t="s">
        <v>22</v>
      </c>
      <c r="C13" s="14">
        <f t="shared" si="0"/>
        <v>910493247.57999992</v>
      </c>
      <c r="D13" s="15">
        <v>145688640</v>
      </c>
      <c r="E13" s="15">
        <v>60096564</v>
      </c>
      <c r="F13" s="15">
        <f>304064283.58+400643760</f>
        <v>704708043.57999992</v>
      </c>
      <c r="G13" s="16" t="s">
        <v>23</v>
      </c>
      <c r="H13" s="13">
        <f t="shared" si="1"/>
        <v>145688640</v>
      </c>
      <c r="I13" s="13">
        <f t="shared" si="2"/>
        <v>14568864</v>
      </c>
      <c r="J13" s="13">
        <f t="shared" si="3"/>
        <v>131119776</v>
      </c>
      <c r="K13" s="13">
        <f>J13</f>
        <v>131119776</v>
      </c>
      <c r="L13" s="13">
        <f t="shared" si="4"/>
        <v>4080</v>
      </c>
      <c r="M13" s="8"/>
    </row>
    <row r="14" spans="1:18" ht="25.5">
      <c r="A14" s="6">
        <v>2013</v>
      </c>
      <c r="B14" s="7" t="s">
        <v>24</v>
      </c>
      <c r="C14" s="14">
        <f t="shared" si="0"/>
        <v>961444930.25999999</v>
      </c>
      <c r="D14" s="17">
        <v>142832000</v>
      </c>
      <c r="E14" s="17">
        <v>21585486</v>
      </c>
      <c r="F14" s="17">
        <f>143903240+653124204.26</f>
        <v>797027444.25999999</v>
      </c>
      <c r="G14" s="16" t="s">
        <v>25</v>
      </c>
      <c r="H14" s="13">
        <f t="shared" si="1"/>
        <v>142832000</v>
      </c>
      <c r="I14" s="13">
        <f t="shared" si="2"/>
        <v>14283200</v>
      </c>
      <c r="J14" s="13">
        <f t="shared" si="3"/>
        <v>128548800</v>
      </c>
      <c r="K14" s="13">
        <f>J14</f>
        <v>128548800</v>
      </c>
      <c r="L14" s="13">
        <f t="shared" si="4"/>
        <v>4000</v>
      </c>
      <c r="M14" s="8"/>
    </row>
    <row r="15" spans="1:18" ht="25.5">
      <c r="A15" s="6">
        <v>2014</v>
      </c>
      <c r="B15" s="7" t="s">
        <v>26</v>
      </c>
      <c r="C15" s="14">
        <f t="shared" si="0"/>
        <v>1365538878.9200001</v>
      </c>
      <c r="D15" s="17">
        <v>0</v>
      </c>
      <c r="E15" s="17">
        <v>7498680</v>
      </c>
      <c r="F15" s="17">
        <f>49991200+1308048998.92</f>
        <v>1358040198.9200001</v>
      </c>
      <c r="G15" s="16" t="s">
        <v>29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v>0</v>
      </c>
      <c r="L15" s="13">
        <f t="shared" si="4"/>
        <v>0</v>
      </c>
      <c r="M15" s="8"/>
    </row>
    <row r="16" spans="1:18" ht="25.5">
      <c r="A16" s="6">
        <v>2015</v>
      </c>
      <c r="B16" s="7" t="s">
        <v>27</v>
      </c>
      <c r="C16" s="14">
        <f t="shared" si="0"/>
        <v>3193806448.3400002</v>
      </c>
      <c r="D16" s="17">
        <v>1249780000</v>
      </c>
      <c r="E16" s="17">
        <v>271473548.33999997</v>
      </c>
      <c r="F16" s="17">
        <v>1672552900</v>
      </c>
      <c r="G16" s="16" t="s">
        <v>28</v>
      </c>
      <c r="H16" s="13">
        <f t="shared" si="1"/>
        <v>1249780000</v>
      </c>
      <c r="I16" s="13">
        <f t="shared" si="2"/>
        <v>124978000</v>
      </c>
      <c r="J16" s="13">
        <f t="shared" si="3"/>
        <v>1124802000</v>
      </c>
      <c r="K16" s="13">
        <f>J16</f>
        <v>1124802000</v>
      </c>
      <c r="L16" s="13">
        <f>H16/357080</f>
        <v>3500</v>
      </c>
      <c r="M16" s="13">
        <v>24007500</v>
      </c>
    </row>
    <row r="17" spans="1:13" ht="25.5">
      <c r="A17" s="6">
        <v>2016</v>
      </c>
      <c r="B17" s="7" t="s">
        <v>31</v>
      </c>
      <c r="C17" s="14">
        <v>4428199090.1700001</v>
      </c>
      <c r="D17" s="17">
        <v>2213896000</v>
      </c>
      <c r="E17" s="17"/>
      <c r="F17" s="17">
        <v>2214303090.1700001</v>
      </c>
      <c r="G17" s="16" t="s">
        <v>33</v>
      </c>
      <c r="H17" s="13">
        <f t="shared" ref="H17:H18" si="5">D17</f>
        <v>2213896000</v>
      </c>
      <c r="I17" s="13">
        <f t="shared" ref="I17:I18" si="6">H17*0.1</f>
        <v>221389600</v>
      </c>
      <c r="J17" s="13">
        <f t="shared" ref="J17:J18" si="7">H17-I17</f>
        <v>1992506400</v>
      </c>
      <c r="K17" s="13">
        <f t="shared" ref="K17:K18" si="8">J17</f>
        <v>1992506400</v>
      </c>
      <c r="L17" s="13">
        <f>H17/1428320</f>
        <v>1550</v>
      </c>
      <c r="M17" s="13">
        <v>47290300</v>
      </c>
    </row>
    <row r="18" spans="1:13" ht="25.5">
      <c r="A18" s="6">
        <v>2017</v>
      </c>
      <c r="B18" s="7" t="s">
        <v>32</v>
      </c>
      <c r="C18" s="14">
        <v>6498955745.3000002</v>
      </c>
      <c r="D18" s="17">
        <v>2642392000</v>
      </c>
      <c r="E18" s="17">
        <v>717730800</v>
      </c>
      <c r="F18" s="17">
        <f>C18-D18-E18</f>
        <v>3138832945.3000002</v>
      </c>
      <c r="G18" s="16" t="s">
        <v>34</v>
      </c>
      <c r="H18" s="13">
        <f t="shared" si="5"/>
        <v>2642392000</v>
      </c>
      <c r="I18" s="13">
        <f t="shared" si="6"/>
        <v>264239200</v>
      </c>
      <c r="J18" s="13">
        <f t="shared" si="7"/>
        <v>2378152800</v>
      </c>
      <c r="K18" s="13">
        <f t="shared" si="8"/>
        <v>2378152800</v>
      </c>
      <c r="L18" s="13">
        <f>H18/1428320</f>
        <v>1850</v>
      </c>
      <c r="M18" s="8"/>
    </row>
    <row r="19" spans="1:13" s="10" customFormat="1" ht="15.75">
      <c r="B19" s="9"/>
    </row>
    <row r="20" spans="1:13" s="10" customFormat="1" ht="15" customHeight="1">
      <c r="B20" s="9"/>
      <c r="I20" s="32"/>
      <c r="J20" s="32"/>
    </row>
    <row r="21" spans="1:13" s="10" customFormat="1" ht="15.75">
      <c r="B21" s="11"/>
    </row>
    <row r="22" spans="1:13" s="10" customFormat="1" ht="15.75" customHeight="1">
      <c r="B22" s="9"/>
      <c r="I22" s="32"/>
      <c r="J22" s="32"/>
    </row>
    <row r="23" spans="1:13" s="12" customFormat="1"/>
    <row r="24" spans="1:13" s="12" customFormat="1" ht="15.75">
      <c r="B24" s="9"/>
      <c r="C24" s="9"/>
      <c r="D24" s="9"/>
      <c r="I24" s="32"/>
      <c r="J24" s="32"/>
    </row>
  </sheetData>
  <mergeCells count="22">
    <mergeCell ref="M7:M9"/>
    <mergeCell ref="I20:J20"/>
    <mergeCell ref="I22:J22"/>
    <mergeCell ref="I24:J24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topLeftCell="A13" workbookViewId="0">
      <selection activeCell="J29" sqref="J29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 t="s">
        <v>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1" customFormat="1" ht="15.7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8">
      <c r="K5" s="29" t="s">
        <v>66</v>
      </c>
      <c r="L5" s="29"/>
      <c r="M5" s="29"/>
      <c r="R5" s="4"/>
    </row>
    <row r="6" spans="1:18" s="5" customFormat="1" ht="13.5" customHeight="1">
      <c r="A6" s="30" t="s">
        <v>81</v>
      </c>
      <c r="B6" s="30" t="s">
        <v>80</v>
      </c>
      <c r="C6" s="30" t="s">
        <v>69</v>
      </c>
      <c r="D6" s="31" t="s">
        <v>68</v>
      </c>
      <c r="E6" s="31"/>
      <c r="F6" s="31"/>
      <c r="G6" s="30" t="s">
        <v>73</v>
      </c>
      <c r="H6" s="31" t="s">
        <v>67</v>
      </c>
      <c r="I6" s="31"/>
      <c r="J6" s="31"/>
      <c r="K6" s="31"/>
      <c r="L6" s="31"/>
      <c r="M6" s="31"/>
    </row>
    <row r="7" spans="1:18" s="5" customFormat="1" ht="25.5" customHeight="1">
      <c r="A7" s="30"/>
      <c r="B7" s="30"/>
      <c r="C7" s="30"/>
      <c r="D7" s="30" t="s">
        <v>70</v>
      </c>
      <c r="E7" s="30" t="s">
        <v>71</v>
      </c>
      <c r="F7" s="30" t="s">
        <v>72</v>
      </c>
      <c r="G7" s="30"/>
      <c r="H7" s="30" t="s">
        <v>74</v>
      </c>
      <c r="I7" s="30" t="s">
        <v>75</v>
      </c>
      <c r="J7" s="30" t="s">
        <v>76</v>
      </c>
      <c r="K7" s="30" t="s">
        <v>77</v>
      </c>
      <c r="L7" s="30" t="s">
        <v>78</v>
      </c>
      <c r="M7" s="30" t="s">
        <v>79</v>
      </c>
    </row>
    <row r="8" spans="1:18" s="5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8" s="5" customFormat="1" ht="49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8" ht="38.25">
      <c r="A10" s="6">
        <v>2009</v>
      </c>
      <c r="B10" s="7" t="s">
        <v>16</v>
      </c>
      <c r="C10" s="14">
        <f t="shared" ref="C10:C16" si="0">D10+E10+F10</f>
        <v>427323487.39999998</v>
      </c>
      <c r="D10" s="15">
        <v>60167980</v>
      </c>
      <c r="E10" s="15">
        <v>80906970</v>
      </c>
      <c r="F10" s="15">
        <v>286248537.39999998</v>
      </c>
      <c r="G10" s="16" t="s">
        <v>17</v>
      </c>
      <c r="H10" s="13">
        <f t="shared" ref="H10:H18" si="1">D10</f>
        <v>60167980</v>
      </c>
      <c r="I10" s="13">
        <f t="shared" ref="I10:I18" si="2">H10*0.1</f>
        <v>6016798</v>
      </c>
      <c r="J10" s="13">
        <f t="shared" ref="J10:J18" si="3">H10-I10</f>
        <v>54151182</v>
      </c>
      <c r="K10" s="13">
        <f>J10</f>
        <v>54151182</v>
      </c>
      <c r="L10" s="13">
        <f>H10/35708</f>
        <v>1685</v>
      </c>
      <c r="M10" s="8"/>
    </row>
    <row r="11" spans="1:18" ht="25.5">
      <c r="A11" s="6">
        <v>2010</v>
      </c>
      <c r="B11" s="7" t="s">
        <v>18</v>
      </c>
      <c r="C11" s="14">
        <f t="shared" si="0"/>
        <v>443926463.53999996</v>
      </c>
      <c r="D11" s="17">
        <v>177611592</v>
      </c>
      <c r="E11" s="17"/>
      <c r="F11" s="15">
        <v>266314871.53999999</v>
      </c>
      <c r="G11" s="16" t="s">
        <v>19</v>
      </c>
      <c r="H11" s="13">
        <f t="shared" si="1"/>
        <v>177611592</v>
      </c>
      <c r="I11" s="13">
        <f t="shared" si="2"/>
        <v>17761159.199999999</v>
      </c>
      <c r="J11" s="13">
        <f t="shared" si="3"/>
        <v>159850432.80000001</v>
      </c>
      <c r="K11" s="13">
        <f>J11</f>
        <v>159850432.80000001</v>
      </c>
      <c r="L11" s="13">
        <f t="shared" ref="L11:L15" si="4">H11/35708</f>
        <v>4974</v>
      </c>
      <c r="M11" s="8"/>
    </row>
    <row r="12" spans="1:18" ht="25.5">
      <c r="A12" s="6">
        <v>2011</v>
      </c>
      <c r="B12" s="7" t="s">
        <v>20</v>
      </c>
      <c r="C12" s="14">
        <f t="shared" si="0"/>
        <v>532418526.55000001</v>
      </c>
      <c r="D12" s="15">
        <v>106484826.8</v>
      </c>
      <c r="E12" s="15"/>
      <c r="F12" s="15">
        <v>425933699.75</v>
      </c>
      <c r="G12" s="16" t="s">
        <v>21</v>
      </c>
      <c r="H12" s="13">
        <f t="shared" si="1"/>
        <v>106484826.8</v>
      </c>
      <c r="I12" s="13">
        <f t="shared" si="2"/>
        <v>10648482.68</v>
      </c>
      <c r="J12" s="13">
        <f t="shared" si="3"/>
        <v>95836344.120000005</v>
      </c>
      <c r="K12" s="13">
        <f>J12</f>
        <v>95836344.120000005</v>
      </c>
      <c r="L12" s="13">
        <f t="shared" si="4"/>
        <v>2982.1</v>
      </c>
      <c r="M12" s="8"/>
    </row>
    <row r="13" spans="1:18" ht="25.5">
      <c r="A13" s="6">
        <v>2012</v>
      </c>
      <c r="B13" s="7" t="s">
        <v>22</v>
      </c>
      <c r="C13" s="14">
        <f t="shared" si="0"/>
        <v>910493247.57999992</v>
      </c>
      <c r="D13" s="15">
        <v>145688640</v>
      </c>
      <c r="E13" s="15">
        <v>60096564</v>
      </c>
      <c r="F13" s="15">
        <f>304064283.58+400643760</f>
        <v>704708043.57999992</v>
      </c>
      <c r="G13" s="16" t="s">
        <v>23</v>
      </c>
      <c r="H13" s="13">
        <f t="shared" si="1"/>
        <v>145688640</v>
      </c>
      <c r="I13" s="13">
        <f t="shared" si="2"/>
        <v>14568864</v>
      </c>
      <c r="J13" s="13">
        <f t="shared" si="3"/>
        <v>131119776</v>
      </c>
      <c r="K13" s="13">
        <f>J13</f>
        <v>131119776</v>
      </c>
      <c r="L13" s="13">
        <f t="shared" si="4"/>
        <v>4080</v>
      </c>
      <c r="M13" s="8"/>
    </row>
    <row r="14" spans="1:18" ht="25.5">
      <c r="A14" s="6">
        <v>2013</v>
      </c>
      <c r="B14" s="7" t="s">
        <v>24</v>
      </c>
      <c r="C14" s="14">
        <f t="shared" si="0"/>
        <v>961444930.25999999</v>
      </c>
      <c r="D14" s="17">
        <v>142832000</v>
      </c>
      <c r="E14" s="17">
        <v>21585486</v>
      </c>
      <c r="F14" s="17">
        <f>143903240+653124204.26</f>
        <v>797027444.25999999</v>
      </c>
      <c r="G14" s="16" t="s">
        <v>25</v>
      </c>
      <c r="H14" s="13">
        <f t="shared" si="1"/>
        <v>142832000</v>
      </c>
      <c r="I14" s="13">
        <f t="shared" si="2"/>
        <v>14283200</v>
      </c>
      <c r="J14" s="13">
        <f t="shared" si="3"/>
        <v>128548800</v>
      </c>
      <c r="K14" s="13">
        <f>J14</f>
        <v>128548800</v>
      </c>
      <c r="L14" s="13">
        <f t="shared" si="4"/>
        <v>4000</v>
      </c>
      <c r="M14" s="8"/>
    </row>
    <row r="15" spans="1:18" ht="25.5">
      <c r="A15" s="6">
        <v>2014</v>
      </c>
      <c r="B15" s="7" t="s">
        <v>26</v>
      </c>
      <c r="C15" s="14">
        <f t="shared" si="0"/>
        <v>1365538878.9200001</v>
      </c>
      <c r="D15" s="17">
        <v>0</v>
      </c>
      <c r="E15" s="17">
        <v>7498680</v>
      </c>
      <c r="F15" s="17">
        <f>49991200+1308048998.92</f>
        <v>1358040198.9200001</v>
      </c>
      <c r="G15" s="16" t="s">
        <v>29</v>
      </c>
      <c r="H15" s="13">
        <f t="shared" si="1"/>
        <v>0</v>
      </c>
      <c r="I15" s="13">
        <f t="shared" si="2"/>
        <v>0</v>
      </c>
      <c r="J15" s="13">
        <f t="shared" si="3"/>
        <v>0</v>
      </c>
      <c r="K15" s="13">
        <v>0</v>
      </c>
      <c r="L15" s="13">
        <f t="shared" si="4"/>
        <v>0</v>
      </c>
      <c r="M15" s="8"/>
    </row>
    <row r="16" spans="1:18" ht="25.5">
      <c r="A16" s="6">
        <v>2015</v>
      </c>
      <c r="B16" s="7" t="s">
        <v>27</v>
      </c>
      <c r="C16" s="14">
        <f t="shared" si="0"/>
        <v>3193806448.3400002</v>
      </c>
      <c r="D16" s="17">
        <v>1249780000</v>
      </c>
      <c r="E16" s="17">
        <v>271473548.33999997</v>
      </c>
      <c r="F16" s="17">
        <v>1672552900</v>
      </c>
      <c r="G16" s="16" t="s">
        <v>28</v>
      </c>
      <c r="H16" s="13">
        <f t="shared" si="1"/>
        <v>1249780000</v>
      </c>
      <c r="I16" s="13">
        <f t="shared" si="2"/>
        <v>124978000</v>
      </c>
      <c r="J16" s="13">
        <f t="shared" si="3"/>
        <v>1124802000</v>
      </c>
      <c r="K16" s="13">
        <f>J16</f>
        <v>1124802000</v>
      </c>
      <c r="L16" s="13">
        <f>H16/357080</f>
        <v>3500</v>
      </c>
      <c r="M16" s="13">
        <v>24007500</v>
      </c>
    </row>
    <row r="17" spans="1:13" ht="25.5">
      <c r="A17" s="6">
        <v>2016</v>
      </c>
      <c r="B17" s="7" t="s">
        <v>31</v>
      </c>
      <c r="C17" s="14">
        <v>4428199090.1700001</v>
      </c>
      <c r="D17" s="17">
        <v>2213896000</v>
      </c>
      <c r="E17" s="17"/>
      <c r="F17" s="17">
        <v>2214303090.1700001</v>
      </c>
      <c r="G17" s="16" t="s">
        <v>33</v>
      </c>
      <c r="H17" s="13">
        <f t="shared" si="1"/>
        <v>2213896000</v>
      </c>
      <c r="I17" s="13">
        <f t="shared" si="2"/>
        <v>221389600</v>
      </c>
      <c r="J17" s="13">
        <f t="shared" si="3"/>
        <v>1992506400</v>
      </c>
      <c r="K17" s="13">
        <f t="shared" ref="K17:K18" si="5">J17</f>
        <v>1992506400</v>
      </c>
      <c r="L17" s="13">
        <f>H17/1428320</f>
        <v>1550</v>
      </c>
      <c r="M17" s="13">
        <v>47290300</v>
      </c>
    </row>
    <row r="18" spans="1:13" ht="25.5">
      <c r="A18" s="6">
        <v>2017</v>
      </c>
      <c r="B18" s="7" t="s">
        <v>32</v>
      </c>
      <c r="C18" s="14">
        <v>6498955745.3000002</v>
      </c>
      <c r="D18" s="17">
        <v>2642392000</v>
      </c>
      <c r="E18" s="17">
        <v>717730800</v>
      </c>
      <c r="F18" s="17">
        <f>C18-D18-E18</f>
        <v>3138832945.3000002</v>
      </c>
      <c r="G18" s="16" t="s">
        <v>34</v>
      </c>
      <c r="H18" s="13">
        <f t="shared" si="1"/>
        <v>2642392000</v>
      </c>
      <c r="I18" s="13">
        <f t="shared" si="2"/>
        <v>264239200</v>
      </c>
      <c r="J18" s="13">
        <f t="shared" si="3"/>
        <v>2378152800</v>
      </c>
      <c r="K18" s="13">
        <f t="shared" si="5"/>
        <v>2378152800</v>
      </c>
      <c r="L18" s="13">
        <f>H18/1428320</f>
        <v>1850</v>
      </c>
      <c r="M18" s="8"/>
    </row>
    <row r="19" spans="1:13" s="10" customFormat="1" ht="15.75">
      <c r="B19" s="9"/>
    </row>
    <row r="20" spans="1:13" s="10" customFormat="1" ht="15" customHeight="1">
      <c r="B20" s="9"/>
      <c r="I20" s="32"/>
      <c r="J20" s="32"/>
    </row>
    <row r="21" spans="1:13" s="10" customFormat="1" ht="15.75">
      <c r="B21" s="18"/>
    </row>
    <row r="22" spans="1:13" s="10" customFormat="1" ht="15.75" customHeight="1">
      <c r="B22" s="9"/>
      <c r="I22" s="32"/>
      <c r="J22" s="32"/>
    </row>
    <row r="23" spans="1:13" s="12" customFormat="1"/>
    <row r="24" spans="1:13" s="12" customFormat="1" ht="15.75">
      <c r="B24" s="9"/>
      <c r="C24" s="9"/>
      <c r="D24" s="9"/>
      <c r="I24" s="32"/>
      <c r="J24" s="32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I24:J24"/>
    <mergeCell ref="D7:D9"/>
    <mergeCell ref="E7:E9"/>
    <mergeCell ref="F7:F9"/>
    <mergeCell ref="H7:H9"/>
    <mergeCell ref="I7:I9"/>
    <mergeCell ref="J7:J9"/>
    <mergeCell ref="K7:K9"/>
    <mergeCell ref="L7:L9"/>
    <mergeCell ref="M7:M9"/>
    <mergeCell ref="I20:J20"/>
    <mergeCell ref="I22:J22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tabSelected="1" workbookViewId="0">
      <selection activeCell="N20" sqref="N20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1" customFormat="1" ht="15.7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8" s="2" customFormat="1" ht="15.75">
      <c r="A3" s="28" t="s">
        <v>61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18">
      <c r="K5" s="34" t="s">
        <v>60</v>
      </c>
      <c r="L5" s="34"/>
      <c r="M5" s="34"/>
      <c r="R5" s="4"/>
    </row>
    <row r="6" spans="1:18" s="5" customFormat="1" ht="13.5" customHeight="1">
      <c r="A6" s="33" t="s">
        <v>59</v>
      </c>
      <c r="B6" s="33" t="s">
        <v>58</v>
      </c>
      <c r="C6" s="33" t="s">
        <v>57</v>
      </c>
      <c r="D6" s="35" t="s">
        <v>56</v>
      </c>
      <c r="E6" s="35"/>
      <c r="F6" s="35"/>
      <c r="G6" s="33" t="s">
        <v>55</v>
      </c>
      <c r="H6" s="35" t="s">
        <v>54</v>
      </c>
      <c r="I6" s="35"/>
      <c r="J6" s="35"/>
      <c r="K6" s="35"/>
      <c r="L6" s="35"/>
      <c r="M6" s="35"/>
    </row>
    <row r="7" spans="1:18" s="5" customFormat="1" ht="25.5" customHeight="1">
      <c r="A7" s="33"/>
      <c r="B7" s="33"/>
      <c r="C7" s="33"/>
      <c r="D7" s="33" t="s">
        <v>53</v>
      </c>
      <c r="E7" s="33" t="s">
        <v>52</v>
      </c>
      <c r="F7" s="33" t="s">
        <v>51</v>
      </c>
      <c r="G7" s="33"/>
      <c r="H7" s="33" t="s">
        <v>50</v>
      </c>
      <c r="I7" s="33" t="s">
        <v>49</v>
      </c>
      <c r="J7" s="33" t="s">
        <v>48</v>
      </c>
      <c r="K7" s="33" t="s">
        <v>47</v>
      </c>
      <c r="L7" s="33" t="s">
        <v>46</v>
      </c>
      <c r="M7" s="33" t="s">
        <v>45</v>
      </c>
    </row>
    <row r="8" spans="1:18" s="5" customForma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8" s="5" customFormat="1" ht="49.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8" ht="25.5">
      <c r="A10" s="26">
        <v>2009</v>
      </c>
      <c r="B10" s="25" t="s">
        <v>44</v>
      </c>
      <c r="C10" s="24">
        <f t="shared" ref="C10:C16" si="0">D10+E10+F10</f>
        <v>427323487.39999998</v>
      </c>
      <c r="D10" s="27">
        <v>60167980</v>
      </c>
      <c r="E10" s="27">
        <v>80906970</v>
      </c>
      <c r="F10" s="27">
        <v>286248537.39999998</v>
      </c>
      <c r="G10" s="22">
        <v>40365</v>
      </c>
      <c r="H10" s="21">
        <f t="shared" ref="H10:H18" si="1">D10</f>
        <v>60167980</v>
      </c>
      <c r="I10" s="21">
        <f t="shared" ref="I10:I18" si="2">H10*0.1</f>
        <v>6016798</v>
      </c>
      <c r="J10" s="21">
        <f t="shared" ref="J10:J18" si="3">H10-I10</f>
        <v>54151182</v>
      </c>
      <c r="K10" s="21">
        <f>J10</f>
        <v>54151182</v>
      </c>
      <c r="L10" s="21">
        <f t="shared" ref="L10:L15" si="4">H10/35708</f>
        <v>1685</v>
      </c>
      <c r="M10" s="20"/>
    </row>
    <row r="11" spans="1:18" ht="25.5">
      <c r="A11" s="26">
        <v>2010</v>
      </c>
      <c r="B11" s="25" t="s">
        <v>43</v>
      </c>
      <c r="C11" s="24">
        <f t="shared" si="0"/>
        <v>443926463.53999996</v>
      </c>
      <c r="D11" s="23">
        <v>177611592</v>
      </c>
      <c r="E11" s="23"/>
      <c r="F11" s="27">
        <v>266314871.53999999</v>
      </c>
      <c r="G11" s="22">
        <v>40690</v>
      </c>
      <c r="H11" s="21">
        <f t="shared" si="1"/>
        <v>177611592</v>
      </c>
      <c r="I11" s="21">
        <f t="shared" si="2"/>
        <v>17761159.199999999</v>
      </c>
      <c r="J11" s="21">
        <f t="shared" si="3"/>
        <v>159850432.80000001</v>
      </c>
      <c r="K11" s="21">
        <f>J11</f>
        <v>159850432.80000001</v>
      </c>
      <c r="L11" s="21">
        <f t="shared" si="4"/>
        <v>4974</v>
      </c>
      <c r="M11" s="20"/>
    </row>
    <row r="12" spans="1:18" ht="25.5">
      <c r="A12" s="26">
        <v>2011</v>
      </c>
      <c r="B12" s="25" t="s">
        <v>42</v>
      </c>
      <c r="C12" s="24">
        <f t="shared" si="0"/>
        <v>532418526.55000001</v>
      </c>
      <c r="D12" s="27">
        <v>106484826.8</v>
      </c>
      <c r="E12" s="27"/>
      <c r="F12" s="27">
        <v>425933699.75</v>
      </c>
      <c r="G12" s="22">
        <v>41807</v>
      </c>
      <c r="H12" s="21">
        <f t="shared" si="1"/>
        <v>106484826.8</v>
      </c>
      <c r="I12" s="21">
        <f t="shared" si="2"/>
        <v>10648482.68</v>
      </c>
      <c r="J12" s="21">
        <f t="shared" si="3"/>
        <v>95836344.120000005</v>
      </c>
      <c r="K12" s="21">
        <f>J12</f>
        <v>95836344.120000005</v>
      </c>
      <c r="L12" s="21">
        <f t="shared" si="4"/>
        <v>2982.1</v>
      </c>
      <c r="M12" s="20"/>
    </row>
    <row r="13" spans="1:18" ht="25.5">
      <c r="A13" s="26">
        <v>2012</v>
      </c>
      <c r="B13" s="25" t="s">
        <v>41</v>
      </c>
      <c r="C13" s="24">
        <f t="shared" si="0"/>
        <v>910493247.57999992</v>
      </c>
      <c r="D13" s="27">
        <v>145688640</v>
      </c>
      <c r="E13" s="27">
        <v>60096564</v>
      </c>
      <c r="F13" s="27">
        <f>304064283.58+400643760</f>
        <v>704708043.57999992</v>
      </c>
      <c r="G13" s="22">
        <v>41398</v>
      </c>
      <c r="H13" s="21">
        <f t="shared" si="1"/>
        <v>145688640</v>
      </c>
      <c r="I13" s="21">
        <f t="shared" si="2"/>
        <v>14568864</v>
      </c>
      <c r="J13" s="21">
        <f t="shared" si="3"/>
        <v>131119776</v>
      </c>
      <c r="K13" s="21">
        <f>J13</f>
        <v>131119776</v>
      </c>
      <c r="L13" s="21">
        <f t="shared" si="4"/>
        <v>4080</v>
      </c>
      <c r="M13" s="20"/>
    </row>
    <row r="14" spans="1:18" ht="25.5">
      <c r="A14" s="26">
        <v>2013</v>
      </c>
      <c r="B14" s="25" t="s">
        <v>40</v>
      </c>
      <c r="C14" s="24">
        <f t="shared" si="0"/>
        <v>961444930.25999999</v>
      </c>
      <c r="D14" s="23">
        <v>142832000</v>
      </c>
      <c r="E14" s="23">
        <v>21585486</v>
      </c>
      <c r="F14" s="23">
        <f>143903240+653124204.26</f>
        <v>797027444.25999999</v>
      </c>
      <c r="G14" s="22">
        <v>41794</v>
      </c>
      <c r="H14" s="21">
        <f t="shared" si="1"/>
        <v>142832000</v>
      </c>
      <c r="I14" s="21">
        <f t="shared" si="2"/>
        <v>14283200</v>
      </c>
      <c r="J14" s="21">
        <f t="shared" si="3"/>
        <v>128548800</v>
      </c>
      <c r="K14" s="21">
        <f>J14</f>
        <v>128548800</v>
      </c>
      <c r="L14" s="36">
        <f t="shared" si="4"/>
        <v>4000</v>
      </c>
      <c r="M14" s="20"/>
    </row>
    <row r="15" spans="1:18" ht="25.5">
      <c r="A15" s="26">
        <v>2014</v>
      </c>
      <c r="B15" s="25" t="s">
        <v>39</v>
      </c>
      <c r="C15" s="24">
        <f t="shared" si="0"/>
        <v>1365538878.9200001</v>
      </c>
      <c r="D15" s="23">
        <v>0</v>
      </c>
      <c r="E15" s="23">
        <v>7498680</v>
      </c>
      <c r="F15" s="23">
        <f>49991200+1308048998.92</f>
        <v>1358040198.9200001</v>
      </c>
      <c r="G15" s="22">
        <v>42111</v>
      </c>
      <c r="H15" s="21">
        <f t="shared" si="1"/>
        <v>0</v>
      </c>
      <c r="I15" s="21">
        <f t="shared" si="2"/>
        <v>0</v>
      </c>
      <c r="J15" s="21">
        <f t="shared" si="3"/>
        <v>0</v>
      </c>
      <c r="K15" s="21">
        <v>0</v>
      </c>
      <c r="L15" s="36">
        <f t="shared" si="4"/>
        <v>0</v>
      </c>
      <c r="M15" s="20"/>
    </row>
    <row r="16" spans="1:18" ht="25.5">
      <c r="A16" s="26">
        <v>2015</v>
      </c>
      <c r="B16" s="25" t="s">
        <v>38</v>
      </c>
      <c r="C16" s="24">
        <f t="shared" si="0"/>
        <v>3193806448.3400002</v>
      </c>
      <c r="D16" s="23">
        <v>1249780000</v>
      </c>
      <c r="E16" s="23">
        <v>271473548.33999997</v>
      </c>
      <c r="F16" s="23">
        <v>1672552900</v>
      </c>
      <c r="G16" s="22">
        <v>42543</v>
      </c>
      <c r="H16" s="21">
        <f t="shared" si="1"/>
        <v>1249780000</v>
      </c>
      <c r="I16" s="21">
        <f t="shared" si="2"/>
        <v>124978000</v>
      </c>
      <c r="J16" s="21">
        <f t="shared" si="3"/>
        <v>1124802000</v>
      </c>
      <c r="K16" s="21">
        <f>J16</f>
        <v>1124802000</v>
      </c>
      <c r="L16" s="36">
        <f>H16/357080</f>
        <v>3500</v>
      </c>
      <c r="M16" s="21">
        <v>24007500</v>
      </c>
    </row>
    <row r="17" spans="1:13" ht="25.5">
      <c r="A17" s="26">
        <v>2016</v>
      </c>
      <c r="B17" s="25" t="s">
        <v>37</v>
      </c>
      <c r="C17" s="24">
        <v>4428199090.1700001</v>
      </c>
      <c r="D17" s="23">
        <v>2213896000</v>
      </c>
      <c r="E17" s="23"/>
      <c r="F17" s="23">
        <v>2214303090.1700001</v>
      </c>
      <c r="G17" s="22" t="s">
        <v>33</v>
      </c>
      <c r="H17" s="21">
        <f t="shared" si="1"/>
        <v>2213896000</v>
      </c>
      <c r="I17" s="21">
        <f t="shared" si="2"/>
        <v>221389600</v>
      </c>
      <c r="J17" s="21">
        <f t="shared" si="3"/>
        <v>1992506400</v>
      </c>
      <c r="K17" s="21">
        <f>J17</f>
        <v>1992506400</v>
      </c>
      <c r="L17" s="36">
        <f>H17/1428320</f>
        <v>1550</v>
      </c>
      <c r="M17" s="21">
        <v>47290300</v>
      </c>
    </row>
    <row r="18" spans="1:13" ht="25.5">
      <c r="A18" s="26">
        <v>2017</v>
      </c>
      <c r="B18" s="25" t="s">
        <v>36</v>
      </c>
      <c r="C18" s="24">
        <v>6498955745.3000002</v>
      </c>
      <c r="D18" s="23">
        <v>2642392000</v>
      </c>
      <c r="E18" s="23">
        <v>717730800</v>
      </c>
      <c r="F18" s="23">
        <f>C18-D18-E18</f>
        <v>3138832945.3000002</v>
      </c>
      <c r="G18" s="22" t="s">
        <v>34</v>
      </c>
      <c r="H18" s="21">
        <f t="shared" si="1"/>
        <v>2642392000</v>
      </c>
      <c r="I18" s="21">
        <f t="shared" si="2"/>
        <v>264239200</v>
      </c>
      <c r="J18" s="21">
        <f t="shared" si="3"/>
        <v>2378152800</v>
      </c>
      <c r="K18" s="21">
        <f>J18</f>
        <v>2378152800</v>
      </c>
      <c r="L18" s="21">
        <f>H18/1428320</f>
        <v>1850</v>
      </c>
      <c r="M18" s="37"/>
    </row>
    <row r="19" spans="1:13" s="2" customFormat="1" ht="15.75">
      <c r="G19" s="19"/>
      <c r="H19" s="19"/>
      <c r="I19" s="19"/>
      <c r="J19" s="19"/>
    </row>
    <row r="20" spans="1:13" s="10" customFormat="1" ht="15.75">
      <c r="B20" s="9"/>
    </row>
    <row r="21" spans="1:13" s="10" customFormat="1" ht="15" customHeight="1">
      <c r="B21" s="9"/>
      <c r="I21" s="32"/>
      <c r="J21" s="32"/>
    </row>
    <row r="22" spans="1:13" s="10" customFormat="1" ht="15.75">
      <c r="B22" s="18"/>
    </row>
    <row r="23" spans="1:13" s="10" customFormat="1" ht="15.75" customHeight="1">
      <c r="B23" s="9"/>
      <c r="I23" s="32"/>
      <c r="J23" s="32"/>
    </row>
    <row r="24" spans="1:13" s="12" customFormat="1"/>
    <row r="25" spans="1:13" s="12" customFormat="1" ht="15.75">
      <c r="B25" s="9"/>
      <c r="C25" s="9"/>
      <c r="D25" s="9"/>
      <c r="I25" s="32"/>
      <c r="J25" s="32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1:J21"/>
    <mergeCell ref="I23:J23"/>
    <mergeCell ref="I25:J25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узб</vt:lpstr>
      <vt:lpstr>рус</vt:lpstr>
      <vt:lpstr>анг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2018-06-29T03:06:41Z</cp:lastPrinted>
  <dcterms:created xsi:type="dcterms:W3CDTF">2016-08-29T14:27:48Z</dcterms:created>
  <dcterms:modified xsi:type="dcterms:W3CDTF">2018-07-28T10:56:58Z</dcterms:modified>
</cp:coreProperties>
</file>