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 firstSheet="9" activeTab="16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,2-xarid uzex востановлен" sheetId="23" r:id="rId10"/>
    <sheet name="7.1-Магазин хт харид" sheetId="18" r:id="rId11"/>
    <sheet name="7.2-Конкурс-Отб.наил.предл." sheetId="10" r:id="rId12"/>
    <sheet name="7.3.-Прямые закупки за 2025" sheetId="20" r:id="rId13"/>
    <sheet name="7.4.-Аукцион" sheetId="21" r:id="rId14"/>
    <sheet name="7.5.-СПОТ_харид" sheetId="14" r:id="rId15"/>
    <sheet name="7.6.-СПОТ_сотиш" sheetId="15" r:id="rId16"/>
    <sheet name="8-coopere" sheetId="24" r:id="rId17"/>
  </sheets>
  <externalReferences>
    <externalReference r:id="rId18"/>
  </externalReferences>
  <definedNames>
    <definedName name="_xlnm._FilterDatabase" localSheetId="0" hidden="1">'1-Хом аше ва мат'!$A$5:$F$684</definedName>
    <definedName name="_xlnm._FilterDatabase" localSheetId="1" hidden="1">'2-Махсулот сотиш'!$A$6:$B$1928</definedName>
    <definedName name="_xlnm._FilterDatabase" localSheetId="2" hidden="1">'3-Импорт '!$A$6:$C$116</definedName>
    <definedName name="_xlnm._FilterDatabase" localSheetId="3" hidden="1">'4-Хизматлар'!$A$6:$B$281</definedName>
    <definedName name="_xlnm._FilterDatabase" localSheetId="4" hidden="1">'5-Пудратчи'!$A$6:$B$20</definedName>
    <definedName name="_xlnm._FilterDatabase" localSheetId="5" hidden="1">'6-Эл.эн.газ сув'!$A$6:$B$19</definedName>
    <definedName name="_xlnm._FilterDatabase" localSheetId="9" hidden="1">'7.1,2-xarid uzex востановлен'!$B$3:$H$3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2" hidden="1">'7.3.-Прямые закупки за 2025'!$A$2:$J$2</definedName>
    <definedName name="_xlnm._FilterDatabase" localSheetId="13" hidden="1">'7.4.-Аукцион'!$A$6:$M$7</definedName>
    <definedName name="_xlnm._FilterDatabase" localSheetId="14" hidden="1">'7.5.-СПОТ_харид'!$A$4:$L$74</definedName>
    <definedName name="_xlnm._FilterDatabase" localSheetId="15" hidden="1">'7.6.-СПОТ_сотиш'!$A$4:$Q$1093</definedName>
    <definedName name="_xlnm._FilterDatabase" localSheetId="16" hidden="1">'8-coopere'!$A$9:$J$9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10">'7.1-Магазин хт харид'!$5:$5</definedName>
    <definedName name="_xlnm.Print_Titles" localSheetId="15">'7.6.-СПОТ_сотиш'!$4:$4</definedName>
    <definedName name="_xlnm.Print_Area" localSheetId="0">'1-Хом аше ва мат'!$A$1:$B$684</definedName>
    <definedName name="_xlnm.Print_Area" localSheetId="1">'2-Махсулот сотиш'!$A$1:$B$1928</definedName>
    <definedName name="_xlnm.Print_Area" localSheetId="2">'3-Импорт '!$A$1:$B$118</definedName>
    <definedName name="_xlnm.Print_Area" localSheetId="3">'4-Хизматлар'!$A$1:$B$281</definedName>
    <definedName name="_xlnm.Print_Area" localSheetId="8">'7.1-1-xarid.uzex.uz auksion'!$A$1:$H$11</definedName>
    <definedName name="_xlnm.Print_Area" localSheetId="7">'7.1-xarid.uzex.uz'!$A$1:$H$5</definedName>
    <definedName name="_xlnm.Print_Area" localSheetId="10">'7.1-Магазин хт харид'!$A$1:$H$20</definedName>
    <definedName name="_xlnm.Print_Area" localSheetId="11">'7.2-Конкурс-Отб.наил.предл.'!$A$1:$M$12</definedName>
    <definedName name="_xlnm.Print_Area" localSheetId="13">'7.4.-Аукцион'!$A$1:$M$11</definedName>
    <definedName name="_xlnm.Print_Area" localSheetId="14">'7.5.-СПОТ_харид'!$A$1:$I$76</definedName>
    <definedName name="_xlnm.Print_Area" localSheetId="15">'7.6.-СПОТ_сотиш'!$A$1:$I$1095</definedName>
    <definedName name="_xlnm.Print_Area" localSheetId="6">'7-Гос.зак.'!$G$1:$K$41</definedName>
    <definedName name="_xlnm.Print_Area" localSheetId="16">'8-coopere'!$A$1:$J$22</definedName>
  </definedNames>
  <calcPr calcId="144525"/>
</workbook>
</file>

<file path=xl/calcChain.xml><?xml version="1.0" encoding="utf-8"?>
<calcChain xmlns="http://schemas.openxmlformats.org/spreadsheetml/2006/main">
  <c r="H11" i="21" l="1"/>
  <c r="E11" i="21"/>
  <c r="A7" i="21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B19" i="7" l="1"/>
  <c r="B18" i="7"/>
  <c r="B21" i="5"/>
  <c r="B20" i="5"/>
  <c r="B281" i="2"/>
  <c r="B280" i="2"/>
  <c r="B118" i="6" l="1"/>
  <c r="B1928" i="4" l="1"/>
  <c r="C7" i="4" l="1"/>
  <c r="B683" i="1"/>
  <c r="B282" i="2" l="1"/>
  <c r="I1093" i="15"/>
  <c r="B283" i="2" l="1"/>
  <c r="G1106" i="15" l="1"/>
  <c r="I1106" i="15"/>
  <c r="I1101" i="15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938" i="15"/>
  <c r="K937" i="15"/>
  <c r="K936" i="15"/>
  <c r="K935" i="15"/>
  <c r="K934" i="15"/>
  <c r="K933" i="15"/>
  <c r="K932" i="15"/>
  <c r="K931" i="15"/>
  <c r="K930" i="15"/>
  <c r="K929" i="15"/>
  <c r="K928" i="15"/>
  <c r="K927" i="15"/>
  <c r="K926" i="15"/>
  <c r="K925" i="15"/>
  <c r="K924" i="15"/>
  <c r="K923" i="15"/>
  <c r="K922" i="15"/>
  <c r="K921" i="15"/>
  <c r="K920" i="15"/>
  <c r="K919" i="15"/>
  <c r="K918" i="15"/>
  <c r="K917" i="15"/>
  <c r="K916" i="15"/>
  <c r="K915" i="15"/>
  <c r="K914" i="15"/>
  <c r="K913" i="15"/>
  <c r="K912" i="15"/>
  <c r="K911" i="15"/>
  <c r="K910" i="15"/>
  <c r="K909" i="15"/>
  <c r="K908" i="15"/>
  <c r="K907" i="15"/>
  <c r="K906" i="15"/>
  <c r="K905" i="15"/>
  <c r="K904" i="15"/>
  <c r="K903" i="15"/>
  <c r="K902" i="15"/>
  <c r="K901" i="15"/>
  <c r="K900" i="15"/>
  <c r="K899" i="15"/>
  <c r="K898" i="15"/>
  <c r="K897" i="15"/>
  <c r="K896" i="15"/>
  <c r="K895" i="15"/>
  <c r="K894" i="15"/>
  <c r="K893" i="15"/>
  <c r="K892" i="15"/>
  <c r="K891" i="15"/>
  <c r="K890" i="15"/>
  <c r="K889" i="15"/>
  <c r="K888" i="15"/>
  <c r="K887" i="15"/>
  <c r="K886" i="15"/>
  <c r="K885" i="15"/>
  <c r="K884" i="15"/>
  <c r="K883" i="15"/>
  <c r="K882" i="15"/>
  <c r="K881" i="15"/>
  <c r="K880" i="15"/>
  <c r="K879" i="15"/>
  <c r="K878" i="15"/>
  <c r="K877" i="15"/>
  <c r="K876" i="15"/>
  <c r="K875" i="15"/>
  <c r="K874" i="15"/>
  <c r="K873" i="15"/>
  <c r="K872" i="15"/>
  <c r="K871" i="15"/>
  <c r="K870" i="15"/>
  <c r="K869" i="15"/>
  <c r="K868" i="15"/>
  <c r="K867" i="15"/>
  <c r="K866" i="15"/>
  <c r="K865" i="15"/>
  <c r="K864" i="15"/>
  <c r="K863" i="15"/>
  <c r="K862" i="15"/>
  <c r="K861" i="15"/>
  <c r="K860" i="15"/>
  <c r="K859" i="15"/>
  <c r="K858" i="15"/>
  <c r="K857" i="15"/>
  <c r="K856" i="15"/>
  <c r="K855" i="15"/>
  <c r="K854" i="15"/>
  <c r="K853" i="15"/>
  <c r="K852" i="15"/>
  <c r="K851" i="15"/>
  <c r="K850" i="15"/>
  <c r="K849" i="15"/>
  <c r="K848" i="15"/>
  <c r="K847" i="15"/>
  <c r="K846" i="15"/>
  <c r="K845" i="15"/>
  <c r="K844" i="15"/>
  <c r="K843" i="15"/>
  <c r="K842" i="15"/>
  <c r="K841" i="15"/>
  <c r="K840" i="15"/>
  <c r="K839" i="15"/>
  <c r="K838" i="15"/>
  <c r="K837" i="15"/>
  <c r="K836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3" i="15"/>
  <c r="K822" i="15"/>
  <c r="K821" i="15"/>
  <c r="K820" i="15"/>
  <c r="K819" i="15"/>
  <c r="K818" i="15"/>
  <c r="K817" i="15"/>
  <c r="K816" i="15"/>
  <c r="K815" i="15"/>
  <c r="K814" i="15"/>
  <c r="K813" i="15"/>
  <c r="K812" i="15"/>
  <c r="K811" i="15"/>
  <c r="K810" i="15"/>
  <c r="K809" i="15"/>
  <c r="K808" i="15"/>
  <c r="K807" i="15"/>
  <c r="K806" i="15"/>
  <c r="K805" i="15"/>
  <c r="K804" i="15"/>
  <c r="K803" i="15"/>
  <c r="K802" i="15"/>
  <c r="K801" i="15"/>
  <c r="K800" i="15"/>
  <c r="K799" i="15"/>
  <c r="K798" i="15"/>
  <c r="K797" i="15"/>
  <c r="K796" i="15"/>
  <c r="K795" i="15"/>
  <c r="K794" i="15"/>
  <c r="K793" i="15"/>
  <c r="K792" i="15"/>
  <c r="K791" i="15"/>
  <c r="K790" i="15"/>
  <c r="K789" i="15"/>
  <c r="K788" i="15"/>
  <c r="K787" i="15"/>
  <c r="K786" i="15"/>
  <c r="K785" i="15"/>
  <c r="K784" i="15"/>
  <c r="K783" i="15"/>
  <c r="K782" i="15"/>
  <c r="K781" i="15"/>
  <c r="K780" i="15"/>
  <c r="K779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6" i="15"/>
  <c r="K765" i="15"/>
  <c r="K764" i="15"/>
  <c r="K763" i="15"/>
  <c r="K762" i="15"/>
  <c r="K761" i="15"/>
  <c r="K760" i="15"/>
  <c r="K759" i="15"/>
  <c r="K758" i="15"/>
  <c r="K757" i="15"/>
  <c r="K756" i="15"/>
  <c r="K755" i="15"/>
  <c r="K754" i="15"/>
  <c r="K753" i="15"/>
  <c r="K752" i="15"/>
  <c r="K751" i="15"/>
  <c r="K750" i="15"/>
  <c r="K749" i="15"/>
  <c r="K748" i="15"/>
  <c r="K747" i="15"/>
  <c r="K746" i="15"/>
  <c r="K745" i="15"/>
  <c r="K744" i="15"/>
  <c r="K743" i="15"/>
  <c r="K742" i="15"/>
  <c r="K741" i="15"/>
  <c r="K740" i="15"/>
  <c r="K739" i="15"/>
  <c r="K738" i="15"/>
  <c r="K737" i="15"/>
  <c r="K736" i="15"/>
  <c r="K735" i="15"/>
  <c r="K734" i="15"/>
  <c r="K733" i="15"/>
  <c r="K732" i="15"/>
  <c r="K731" i="15"/>
  <c r="K730" i="15"/>
  <c r="K729" i="15"/>
  <c r="K728" i="15"/>
  <c r="K727" i="15"/>
  <c r="K726" i="15"/>
  <c r="K725" i="15"/>
  <c r="K724" i="15"/>
  <c r="K723" i="15"/>
  <c r="K722" i="15"/>
  <c r="K721" i="15"/>
  <c r="K720" i="15"/>
  <c r="K719" i="15"/>
  <c r="K718" i="15"/>
  <c r="K717" i="15"/>
  <c r="K716" i="15"/>
  <c r="K715" i="15"/>
  <c r="K714" i="15"/>
  <c r="K713" i="15"/>
  <c r="K712" i="15"/>
  <c r="K711" i="15"/>
  <c r="K710" i="15"/>
  <c r="K709" i="15"/>
  <c r="K708" i="15"/>
  <c r="K707" i="15"/>
  <c r="K706" i="15"/>
  <c r="K705" i="15"/>
  <c r="K704" i="15"/>
  <c r="K703" i="15"/>
  <c r="K702" i="15"/>
  <c r="K701" i="15"/>
  <c r="K700" i="15"/>
  <c r="K699" i="15"/>
  <c r="K698" i="15"/>
  <c r="K697" i="15"/>
  <c r="K696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7" i="15"/>
  <c r="K676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60" i="15"/>
  <c r="K659" i="15"/>
  <c r="K658" i="15"/>
  <c r="K657" i="15"/>
  <c r="K656" i="15"/>
  <c r="K655" i="15"/>
  <c r="K654" i="15"/>
  <c r="K653" i="15"/>
  <c r="K652" i="15"/>
  <c r="K651" i="15"/>
  <c r="K650" i="15"/>
  <c r="K649" i="15"/>
  <c r="K648" i="15"/>
  <c r="K647" i="15"/>
  <c r="K646" i="15"/>
  <c r="K645" i="15"/>
  <c r="K644" i="15"/>
  <c r="K643" i="15"/>
  <c r="K642" i="15"/>
  <c r="K641" i="15"/>
  <c r="K640" i="15"/>
  <c r="K639" i="15"/>
  <c r="K638" i="15"/>
  <c r="K637" i="15"/>
  <c r="K636" i="15"/>
  <c r="K635" i="15"/>
  <c r="K634" i="15"/>
  <c r="K633" i="15"/>
  <c r="K632" i="15"/>
  <c r="K631" i="15"/>
  <c r="K630" i="15"/>
  <c r="K629" i="15"/>
  <c r="K628" i="15"/>
  <c r="K627" i="15"/>
  <c r="K626" i="15"/>
  <c r="K625" i="15"/>
  <c r="K624" i="15"/>
  <c r="K623" i="15"/>
  <c r="K622" i="15"/>
  <c r="K621" i="15"/>
  <c r="K620" i="15"/>
  <c r="K619" i="15"/>
  <c r="K618" i="15"/>
  <c r="K617" i="15"/>
  <c r="K616" i="15"/>
  <c r="K615" i="15"/>
  <c r="K614" i="15"/>
  <c r="K613" i="15"/>
  <c r="K612" i="15"/>
  <c r="K611" i="15"/>
  <c r="K610" i="15"/>
  <c r="K609" i="15"/>
  <c r="K608" i="15"/>
  <c r="K607" i="15"/>
  <c r="K606" i="15"/>
  <c r="K605" i="15"/>
  <c r="K604" i="15"/>
  <c r="K603" i="15"/>
  <c r="K602" i="15"/>
  <c r="K601" i="15"/>
  <c r="K600" i="15"/>
  <c r="K599" i="15"/>
  <c r="K598" i="15"/>
  <c r="K597" i="15"/>
  <c r="K596" i="15"/>
  <c r="K595" i="15"/>
  <c r="K594" i="15"/>
  <c r="K593" i="15"/>
  <c r="K592" i="15"/>
  <c r="K591" i="15"/>
  <c r="K590" i="15"/>
  <c r="K589" i="15"/>
  <c r="K588" i="15"/>
  <c r="K587" i="15"/>
  <c r="K586" i="15"/>
  <c r="K585" i="15"/>
  <c r="K584" i="15"/>
  <c r="K583" i="15"/>
  <c r="K582" i="15"/>
  <c r="K581" i="15"/>
  <c r="K580" i="15"/>
  <c r="K579" i="15"/>
  <c r="K578" i="15"/>
  <c r="K577" i="15"/>
  <c r="K576" i="15"/>
  <c r="K575" i="15"/>
  <c r="K574" i="15"/>
  <c r="K573" i="15"/>
  <c r="K572" i="15"/>
  <c r="K571" i="15"/>
  <c r="K570" i="15"/>
  <c r="K569" i="15"/>
  <c r="K568" i="15"/>
  <c r="K567" i="15"/>
  <c r="K566" i="15"/>
  <c r="K565" i="15"/>
  <c r="K564" i="15"/>
  <c r="K563" i="15"/>
  <c r="K562" i="15"/>
  <c r="K561" i="15"/>
  <c r="K560" i="15"/>
  <c r="K559" i="15"/>
  <c r="K558" i="15"/>
  <c r="K557" i="15"/>
  <c r="K556" i="15"/>
  <c r="K555" i="15"/>
  <c r="K554" i="15"/>
  <c r="K553" i="15"/>
  <c r="K552" i="15"/>
  <c r="K551" i="15"/>
  <c r="K550" i="15"/>
  <c r="K549" i="15"/>
  <c r="K548" i="15"/>
  <c r="K547" i="15"/>
  <c r="K546" i="15"/>
  <c r="K545" i="15"/>
  <c r="K544" i="15"/>
  <c r="K543" i="15"/>
  <c r="K542" i="15"/>
  <c r="K541" i="15"/>
  <c r="K540" i="15"/>
  <c r="K539" i="15"/>
  <c r="K538" i="15"/>
  <c r="K537" i="15"/>
  <c r="K536" i="15"/>
  <c r="K535" i="15"/>
  <c r="K534" i="15"/>
  <c r="K533" i="15"/>
  <c r="K532" i="15"/>
  <c r="K531" i="15"/>
  <c r="K530" i="15"/>
  <c r="K529" i="15"/>
  <c r="K528" i="15"/>
  <c r="K527" i="15"/>
  <c r="K526" i="15"/>
  <c r="K525" i="15"/>
  <c r="K524" i="15"/>
  <c r="K523" i="15"/>
  <c r="K522" i="15"/>
  <c r="K521" i="15"/>
  <c r="K520" i="15"/>
  <c r="K519" i="15"/>
  <c r="K518" i="15"/>
  <c r="K517" i="15"/>
  <c r="K516" i="15"/>
  <c r="K515" i="15"/>
  <c r="K514" i="15"/>
  <c r="K513" i="15"/>
  <c r="K512" i="15"/>
  <c r="K511" i="15"/>
  <c r="K510" i="15"/>
  <c r="K509" i="15"/>
  <c r="K508" i="15"/>
  <c r="K507" i="15"/>
  <c r="K506" i="15"/>
  <c r="K505" i="15"/>
  <c r="K504" i="15"/>
  <c r="K503" i="15"/>
  <c r="K502" i="15"/>
  <c r="K501" i="15"/>
  <c r="K500" i="15"/>
  <c r="K499" i="15"/>
  <c r="K498" i="15"/>
  <c r="K497" i="15"/>
  <c r="K496" i="15"/>
  <c r="K495" i="15"/>
  <c r="K494" i="15"/>
  <c r="K493" i="15"/>
  <c r="K492" i="15"/>
  <c r="K491" i="15"/>
  <c r="K490" i="15"/>
  <c r="K489" i="15"/>
  <c r="K488" i="15"/>
  <c r="K487" i="15"/>
  <c r="K486" i="15"/>
  <c r="K485" i="15"/>
  <c r="K484" i="15"/>
  <c r="K483" i="15"/>
  <c r="K482" i="15"/>
  <c r="K481" i="15"/>
  <c r="K480" i="15"/>
  <c r="K479" i="15"/>
  <c r="K478" i="15"/>
  <c r="K477" i="15"/>
  <c r="K476" i="15"/>
  <c r="K475" i="15"/>
  <c r="K474" i="15"/>
  <c r="K473" i="15"/>
  <c r="K472" i="15"/>
  <c r="K471" i="15"/>
  <c r="K470" i="15"/>
  <c r="K469" i="15"/>
  <c r="K468" i="15"/>
  <c r="K467" i="15"/>
  <c r="K466" i="15"/>
  <c r="K465" i="15"/>
  <c r="K464" i="15"/>
  <c r="K463" i="15"/>
  <c r="K462" i="15"/>
  <c r="K461" i="15"/>
  <c r="K460" i="15"/>
  <c r="K459" i="15"/>
  <c r="K458" i="15"/>
  <c r="K457" i="15"/>
  <c r="K456" i="15"/>
  <c r="K455" i="15"/>
  <c r="K454" i="15"/>
  <c r="K453" i="15"/>
  <c r="K452" i="15"/>
  <c r="K451" i="15"/>
  <c r="K450" i="15"/>
  <c r="K449" i="15"/>
  <c r="K448" i="15"/>
  <c r="K447" i="15"/>
  <c r="K446" i="15"/>
  <c r="K445" i="15"/>
  <c r="K444" i="15"/>
  <c r="K443" i="15"/>
  <c r="K442" i="15"/>
  <c r="K441" i="15"/>
  <c r="K440" i="15"/>
  <c r="K439" i="15"/>
  <c r="K438" i="15"/>
  <c r="K437" i="15"/>
  <c r="K436" i="15"/>
  <c r="K435" i="15"/>
  <c r="K434" i="15"/>
  <c r="K433" i="15"/>
  <c r="K432" i="15"/>
  <c r="K431" i="15"/>
  <c r="K430" i="15"/>
  <c r="K429" i="15"/>
  <c r="K428" i="15"/>
  <c r="K427" i="15"/>
  <c r="K426" i="15"/>
  <c r="K425" i="15"/>
  <c r="K424" i="15"/>
  <c r="K423" i="15"/>
  <c r="K422" i="15"/>
  <c r="K421" i="15"/>
  <c r="K420" i="15"/>
  <c r="K419" i="15"/>
  <c r="K418" i="15"/>
  <c r="K417" i="15"/>
  <c r="K416" i="15"/>
  <c r="K415" i="15"/>
  <c r="K414" i="15"/>
  <c r="K413" i="15"/>
  <c r="K412" i="15"/>
  <c r="K411" i="15"/>
  <c r="K410" i="15"/>
  <c r="K409" i="15"/>
  <c r="K408" i="15"/>
  <c r="K407" i="15"/>
  <c r="K406" i="15"/>
  <c r="K405" i="15"/>
  <c r="K404" i="15"/>
  <c r="K403" i="15"/>
  <c r="K402" i="15"/>
  <c r="K401" i="15"/>
  <c r="K400" i="15"/>
  <c r="K399" i="15"/>
  <c r="K398" i="15"/>
  <c r="K397" i="15"/>
  <c r="K396" i="15"/>
  <c r="K395" i="15"/>
  <c r="K394" i="15"/>
  <c r="K393" i="15"/>
  <c r="K392" i="15"/>
  <c r="K391" i="15"/>
  <c r="K390" i="15"/>
  <c r="K389" i="15"/>
  <c r="K388" i="15"/>
  <c r="K387" i="15"/>
  <c r="K386" i="15"/>
  <c r="K385" i="15"/>
  <c r="K384" i="15"/>
  <c r="K383" i="15"/>
  <c r="K382" i="15"/>
  <c r="K381" i="15"/>
  <c r="K380" i="15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6" i="15"/>
  <c r="K285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266" i="15"/>
  <c r="K265" i="15"/>
  <c r="K264" i="15"/>
  <c r="K263" i="15"/>
  <c r="K262" i="15"/>
  <c r="K261" i="15"/>
  <c r="K260" i="15"/>
  <c r="K259" i="15"/>
  <c r="K258" i="15"/>
  <c r="K257" i="15"/>
  <c r="K256" i="15"/>
  <c r="K255" i="15"/>
  <c r="K254" i="15"/>
  <c r="K253" i="15"/>
  <c r="K252" i="15"/>
  <c r="K251" i="15"/>
  <c r="K250" i="15"/>
  <c r="K249" i="15"/>
  <c r="K248" i="15"/>
  <c r="K247" i="15"/>
  <c r="K246" i="15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48" i="15"/>
  <c r="K147" i="15"/>
  <c r="K146" i="15"/>
  <c r="K145" i="15"/>
  <c r="K144" i="15"/>
  <c r="K143" i="15"/>
  <c r="K142" i="15"/>
  <c r="K141" i="15"/>
  <c r="K140" i="15"/>
  <c r="K139" i="15"/>
  <c r="K138" i="15"/>
  <c r="K137" i="15"/>
  <c r="K136" i="15"/>
  <c r="K135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7" i="14" l="1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H1106" i="15" l="1"/>
  <c r="F3" i="20" l="1"/>
  <c r="G3" i="20"/>
  <c r="H10" i="24" l="1"/>
  <c r="H17" i="18" l="1"/>
  <c r="E17" i="18"/>
  <c r="K941" i="15" l="1"/>
  <c r="K942" i="15"/>
  <c r="K943" i="15"/>
  <c r="K944" i="15"/>
  <c r="K945" i="15"/>
  <c r="K946" i="15"/>
  <c r="K947" i="15"/>
  <c r="K948" i="15"/>
  <c r="H5" i="19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101" i="14"/>
  <c r="K1092" i="15" l="1"/>
  <c r="I76" i="14"/>
  <c r="K75" i="14"/>
  <c r="K76" i="14"/>
  <c r="K6" i="14" l="1"/>
  <c r="K940" i="15"/>
  <c r="K86" i="14" l="1"/>
  <c r="K90" i="14"/>
  <c r="K94" i="14"/>
  <c r="K98" i="14"/>
  <c r="G84" i="14"/>
  <c r="I6" i="3" s="1"/>
  <c r="G88" i="14"/>
  <c r="K88" i="14"/>
  <c r="K100" i="14"/>
  <c r="K87" i="14"/>
  <c r="K91" i="14"/>
  <c r="K95" i="14"/>
  <c r="K99" i="14"/>
  <c r="G85" i="14"/>
  <c r="I7" i="3" s="1"/>
  <c r="G89" i="14"/>
  <c r="K92" i="14"/>
  <c r="G86" i="14"/>
  <c r="I8" i="3" s="1"/>
  <c r="K84" i="14"/>
  <c r="K85" i="14"/>
  <c r="K89" i="14"/>
  <c r="K93" i="14"/>
  <c r="K97" i="14"/>
  <c r="K83" i="14"/>
  <c r="G87" i="14"/>
  <c r="G91" i="14"/>
  <c r="G83" i="14"/>
  <c r="I5" i="3" s="1"/>
  <c r="I83" i="14"/>
  <c r="K96" i="14"/>
  <c r="G90" i="14"/>
  <c r="I85" i="14"/>
  <c r="K7" i="3" s="1"/>
  <c r="I84" i="14"/>
  <c r="K6" i="3" s="1"/>
  <c r="I86" i="14"/>
  <c r="K8" i="3" s="1"/>
  <c r="G95" i="14" l="1"/>
  <c r="I17" i="3" s="1"/>
  <c r="G99" i="14"/>
  <c r="I21" i="3" s="1"/>
  <c r="G92" i="14"/>
  <c r="I14" i="3" s="1"/>
  <c r="G93" i="14"/>
  <c r="I15" i="3" s="1"/>
  <c r="G98" i="14"/>
  <c r="I20" i="3" s="1"/>
  <c r="G97" i="14"/>
  <c r="I19" i="3" s="1"/>
  <c r="G100" i="14"/>
  <c r="I22" i="3" s="1"/>
  <c r="H86" i="14"/>
  <c r="J8" i="3" s="1"/>
  <c r="H85" i="14"/>
  <c r="J7" i="3" s="1"/>
  <c r="G94" i="14"/>
  <c r="I16" i="3" s="1"/>
  <c r="G96" i="14"/>
  <c r="I18" i="3" s="1"/>
  <c r="H84" i="14"/>
  <c r="J6" i="3" s="1"/>
  <c r="I9" i="3"/>
  <c r="I12" i="3"/>
  <c r="I13" i="3"/>
  <c r="I87" i="14"/>
  <c r="K9" i="3" s="1"/>
  <c r="I96" i="14"/>
  <c r="K18" i="3" s="1"/>
  <c r="I90" i="14"/>
  <c r="K12" i="3" s="1"/>
  <c r="I91" i="14"/>
  <c r="K13" i="3" s="1"/>
  <c r="H83" i="14"/>
  <c r="J5" i="3" s="1"/>
  <c r="K5" i="3"/>
  <c r="I97" i="14"/>
  <c r="K19" i="3" s="1"/>
  <c r="I88" i="14"/>
  <c r="K10" i="3" s="1"/>
  <c r="I10" i="3"/>
  <c r="I89" i="14"/>
  <c r="K11" i="3" s="1"/>
  <c r="I94" i="14"/>
  <c r="K16" i="3" s="1"/>
  <c r="I95" i="14"/>
  <c r="K17" i="3" s="1"/>
  <c r="I92" i="14"/>
  <c r="K14" i="3" s="1"/>
  <c r="I93" i="14"/>
  <c r="K15" i="3" s="1"/>
  <c r="I100" i="14"/>
  <c r="K22" i="3" s="1"/>
  <c r="K101" i="14"/>
  <c r="I98" i="14"/>
  <c r="K20" i="3" s="1"/>
  <c r="I99" i="14"/>
  <c r="K21" i="3" s="1"/>
  <c r="H98" i="14" l="1"/>
  <c r="J20" i="3" s="1"/>
  <c r="H97" i="14"/>
  <c r="J19" i="3" s="1"/>
  <c r="H93" i="14"/>
  <c r="J15" i="3" s="1"/>
  <c r="H100" i="14"/>
  <c r="J22" i="3" s="1"/>
  <c r="H92" i="14"/>
  <c r="J14" i="3" s="1"/>
  <c r="H88" i="14"/>
  <c r="J10" i="3" s="1"/>
  <c r="H90" i="14"/>
  <c r="J12" i="3" s="1"/>
  <c r="H95" i="14"/>
  <c r="J17" i="3" s="1"/>
  <c r="H91" i="14"/>
  <c r="J13" i="3" s="1"/>
  <c r="H96" i="14"/>
  <c r="J18" i="3" s="1"/>
  <c r="H89" i="14"/>
  <c r="J11" i="3" s="1"/>
  <c r="H99" i="14"/>
  <c r="J21" i="3" s="1"/>
  <c r="H94" i="14"/>
  <c r="J16" i="3" s="1"/>
  <c r="H87" i="14"/>
  <c r="J9" i="3" s="1"/>
  <c r="I11" i="3"/>
  <c r="I101" i="14"/>
  <c r="I103" i="14" s="1"/>
  <c r="H6" i="26"/>
  <c r="I5" i="26" l="1"/>
  <c r="H12" i="10" l="1"/>
  <c r="B697" i="1" l="1"/>
  <c r="J76" i="14" l="1"/>
  <c r="B1938" i="4"/>
  <c r="B1939" i="4" s="1"/>
  <c r="Q1099" i="15" l="1"/>
  <c r="L12" i="10"/>
  <c r="M12" i="10"/>
  <c r="F21" i="10" l="1"/>
  <c r="F40" i="3" l="1"/>
  <c r="E40" i="3"/>
  <c r="F20" i="10"/>
  <c r="K939" i="15"/>
  <c r="K1100" i="15" l="1"/>
  <c r="K1101" i="15"/>
  <c r="I26" i="3" s="1"/>
  <c r="I1100" i="15"/>
  <c r="G1100" i="15"/>
  <c r="J25" i="3" s="1"/>
  <c r="G1101" i="15"/>
  <c r="J26" i="3" s="1"/>
  <c r="I25" i="3"/>
  <c r="H1101" i="15" l="1"/>
  <c r="H1100" i="15"/>
  <c r="I1102" i="15"/>
  <c r="K26" i="3"/>
  <c r="K25" i="3"/>
  <c r="E39" i="3" l="1"/>
  <c r="F38" i="3"/>
  <c r="E38" i="3"/>
  <c r="K27" i="3"/>
  <c r="I27" i="3"/>
  <c r="I78" i="14" l="1"/>
  <c r="I23" i="3"/>
  <c r="E41" i="3"/>
  <c r="F39" i="3"/>
  <c r="F41" i="3" s="1"/>
  <c r="K23" i="3" l="1"/>
  <c r="K30" i="3" l="1"/>
  <c r="K34" i="3"/>
  <c r="B700" i="1" s="1"/>
</calcChain>
</file>

<file path=xl/sharedStrings.xml><?xml version="1.0" encoding="utf-8"?>
<sst xmlns="http://schemas.openxmlformats.org/spreadsheetml/2006/main" count="9067" uniqueCount="2356">
  <si>
    <t>Хом аше, материаллар сотиб олиш буйича шартномалар руйхати</t>
  </si>
  <si>
    <t>Контрагаент</t>
  </si>
  <si>
    <t>Суммаси</t>
  </si>
  <si>
    <t>Итого</t>
  </si>
  <si>
    <t>1-илова</t>
  </si>
  <si>
    <t>2-илова</t>
  </si>
  <si>
    <t>3-илова</t>
  </si>
  <si>
    <t>4-илова</t>
  </si>
  <si>
    <t>5-илова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</si>
  <si>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</si>
  <si>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</si>
  <si>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</si>
  <si>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</si>
  <si>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</si>
  <si>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</si>
  <si>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</si>
  <si>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</si>
  <si>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</si>
  <si>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</si>
  <si>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</si>
  <si>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</si>
  <si>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</si>
  <si>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</si>
  <si>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</si>
  <si>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</si>
  <si>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</si>
  <si>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</si>
  <si>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</si>
  <si>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</si>
  <si>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</si>
  <si>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</si>
  <si>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</si>
  <si>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</si>
  <si>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</si>
  <si>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</si>
  <si>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</si>
  <si>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</si>
  <si>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</si>
  <si>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</si>
  <si>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</si>
  <si>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</si>
  <si>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</si>
  <si>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</si>
  <si>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</si>
  <si>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</si>
  <si>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</si>
  <si>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</si>
  <si>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</si>
  <si>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</si>
  <si>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</si>
  <si>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</si>
  <si>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</si>
  <si>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Список заключенных договоров на портале UZEX.UZ</t>
  </si>
  <si>
    <t>Поставщик</t>
  </si>
  <si>
    <t>7.5-илова</t>
  </si>
  <si>
    <t>7.2-илова</t>
  </si>
  <si>
    <t>7.1.-илова</t>
  </si>
  <si>
    <t>7.6-илова</t>
  </si>
  <si>
    <t>201882883</t>
  </si>
  <si>
    <t>Наименование товара</t>
  </si>
  <si>
    <t>Дата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</si>
  <si>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</si>
  <si>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</si>
  <si>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</si>
  <si>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</si>
  <si>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</si>
  <si>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</si>
  <si>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</si>
  <si>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</si>
  <si>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</si>
  <si>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"JNS LABS" masuliyati cheklangan jamiyati</t>
  </si>
  <si>
    <t>302121021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</si>
  <si>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</si>
  <si>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</si>
  <si>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</si>
  <si>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</si>
  <si>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</si>
  <si>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</si>
  <si>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</si>
  <si>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</si>
  <si>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</si>
  <si>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</si>
  <si>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</si>
  <si>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</si>
  <si>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</si>
  <si>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</si>
  <si>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</si>
  <si>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</si>
  <si>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</si>
  <si>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</si>
  <si>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</si>
  <si>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</si>
  <si>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</si>
  <si>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</si>
  <si>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</si>
  <si>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</si>
  <si>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</si>
  <si>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</si>
  <si>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</si>
  <si>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</si>
  <si>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</si>
  <si>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</si>
  <si>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</si>
  <si>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</si>
  <si>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</si>
  <si>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</si>
  <si>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</si>
  <si>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</si>
  <si>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</si>
  <si>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304553915</t>
  </si>
  <si>
    <t>Самарканд Дори-Дармон ОАЖ</t>
  </si>
  <si>
    <t>200610747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</si>
  <si>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</si>
  <si>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</si>
  <si>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</si>
  <si>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</si>
  <si>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</si>
  <si>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</si>
  <si>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</si>
  <si>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</si>
  <si>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KLIN - KOSMETIKA  ДП</t>
  </si>
  <si>
    <t>300644789</t>
  </si>
  <si>
    <t>ООО NATUREX</t>
  </si>
  <si>
    <t>305039871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</si>
  <si>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</si>
  <si>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</si>
  <si>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</si>
  <si>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</si>
  <si>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</si>
  <si>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</si>
  <si>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Миллий</t>
  </si>
  <si>
    <t>ОТБОР</t>
  </si>
  <si>
    <t>Статус</t>
  </si>
  <si>
    <t>"JAMOL OTA-CHORVA NASL " фермер хужалиги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</si>
  <si>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</si>
  <si>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</si>
  <si>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</si>
  <si>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</si>
  <si>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</si>
  <si>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</si>
  <si>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ООО ABK-MEDICAL</t>
  </si>
  <si>
    <t>305341119</t>
  </si>
  <si>
    <t>KONVIN АЖ</t>
  </si>
  <si>
    <t>200441238</t>
  </si>
  <si>
    <t>Товар</t>
  </si>
  <si>
    <t>Наименование продавца</t>
  </si>
  <si>
    <t>ИНН продавца</t>
  </si>
  <si>
    <t>Кол-во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</si>
  <si>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</si>
  <si>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</si>
  <si>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</si>
  <si>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</si>
  <si>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</si>
  <si>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</si>
  <si>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</si>
  <si>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</si>
  <si>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</si>
  <si>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</si>
  <si>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</si>
  <si>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</si>
  <si>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</si>
  <si>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</si>
  <si>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</si>
  <si>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</si>
  <si>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</si>
  <si>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</si>
  <si>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 xml:space="preserve"> №</t>
  </si>
  <si>
    <t>ООО UNIPLAST EXPORT</t>
  </si>
  <si>
    <t>305131284</t>
  </si>
  <si>
    <t>Спирт этиловый ректификованный пищевой Люкс (тип сделка Форвард) "Biokimyo" АЖ</t>
  </si>
  <si>
    <t>"ABINA COSMETIK" Xususiy korxonasi</t>
  </si>
  <si>
    <t>301178251</t>
  </si>
  <si>
    <t>АО  Урганч  Шароб</t>
  </si>
  <si>
    <t>200408363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</si>
  <si>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</si>
  <si>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</si>
  <si>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</si>
  <si>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</si>
  <si>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</si>
  <si>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SHOXRUD  OAJ</t>
  </si>
  <si>
    <t>200851914</t>
  </si>
  <si>
    <t>FARM FORMAT MCHJ</t>
  </si>
  <si>
    <t>305006446</t>
  </si>
  <si>
    <t>НПО Картография</t>
  </si>
  <si>
    <t>200523364</t>
  </si>
  <si>
    <t xml:space="preserve">ООО RADIKS  </t>
  </si>
  <si>
    <t>203714417</t>
  </si>
  <si>
    <t>"UNICOSMETIC" MChJ</t>
  </si>
  <si>
    <t>TERMOTECH XPS MCHJ</t>
  </si>
  <si>
    <t>309498480</t>
  </si>
  <si>
    <t>ООО SHAMSUDDINXON BOBOXONOV NMIU</t>
  </si>
  <si>
    <t>306834413</t>
  </si>
  <si>
    <t>"SADIBEK ATAKENT" Фермер хужалиги</t>
  </si>
  <si>
    <t>206300448</t>
  </si>
  <si>
    <t>"AKFA EXTRUSIONS" MCHJ QK</t>
  </si>
  <si>
    <t>206211534</t>
  </si>
  <si>
    <t>BR- AGREEMENT MCHJ</t>
  </si>
  <si>
    <t>309752846</t>
  </si>
  <si>
    <t>Соль озерная самосадочная  OOO "BR-AGREEMENT"</t>
  </si>
  <si>
    <t>"FILATOFF 1868" MCHJ</t>
  </si>
  <si>
    <t>301772320</t>
  </si>
  <si>
    <t>АKADEMIK S.YU.YUNUSOV NOMIDAGI OSIMLIK MODDALARI KIMYOSI INSTITUTI</t>
  </si>
  <si>
    <t>200540541</t>
  </si>
  <si>
    <t>ЧП TERMO PACK</t>
  </si>
  <si>
    <t>305018304</t>
  </si>
  <si>
    <t>HERBA FITO PHARM MCHJ</t>
  </si>
  <si>
    <t>308979373</t>
  </si>
  <si>
    <t>NURIDDIN FAYZ OMAD BARAKA MCHJ</t>
  </si>
  <si>
    <t>306706405</t>
  </si>
  <si>
    <t>№пп</t>
  </si>
  <si>
    <t>Страна исполнителя</t>
  </si>
  <si>
    <t>Сумма договора долл США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</si>
  <si>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</si>
  <si>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</si>
  <si>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</si>
  <si>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</si>
  <si>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</si>
  <si>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</si>
  <si>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№ пп</t>
  </si>
  <si>
    <t>ИТОГО в валюте, доллар США</t>
  </si>
  <si>
    <t>"COMPACT TEXTILES YARN" MChJ</t>
  </si>
  <si>
    <t>303942384</t>
  </si>
  <si>
    <t>MChJ shaklidagi "NOBEL PHARMSANOAT" ChEK</t>
  </si>
  <si>
    <t>203340511</t>
  </si>
  <si>
    <t>ИП ООО TEPLOIZOLYATSIONNAYA  KOMPANIYA</t>
  </si>
  <si>
    <t>306570165</t>
  </si>
  <si>
    <t>"BALZAM" masuliyati cheklangan jamiyati</t>
  </si>
  <si>
    <t>201080022</t>
  </si>
  <si>
    <t>ООО СП "PAXTAKOR TEKS"</t>
  </si>
  <si>
    <t>304894285</t>
  </si>
  <si>
    <t>NASLLI CHORVA ANGUS  MCHJ</t>
  </si>
  <si>
    <t>309996922</t>
  </si>
  <si>
    <t>АО ISSIQLIK ELEKTR STANSIYALARI</t>
  </si>
  <si>
    <t>306349304</t>
  </si>
  <si>
    <t>"TEMUR MED FARM" mas`uliyati cheklangan jamiyati</t>
  </si>
  <si>
    <t>301298751</t>
  </si>
  <si>
    <t>MED TEXNIKA GULISTAN MCHJ QK</t>
  </si>
  <si>
    <t>310183417</t>
  </si>
  <si>
    <t>60/10</t>
  </si>
  <si>
    <t>Спирт этиловый ректификованный пищевой Люкс (Форвард) АО "BOIKIMYO"</t>
  </si>
  <si>
    <t>42-son manzil koloniyasi</t>
  </si>
  <si>
    <t>200561974</t>
  </si>
  <si>
    <t>302431094</t>
  </si>
  <si>
    <t>"DAVR SHAROB" mas`uliyati cheklangan jamiyati</t>
  </si>
  <si>
    <t>303365026</t>
  </si>
  <si>
    <t>Спирт этиловый ректификованный пищевой Альфа 96.3 % «тип сделка Форвард» АО "BOIKIMYO"</t>
  </si>
  <si>
    <t>JIZZAX DORI - DARMON MCHJ</t>
  </si>
  <si>
    <t>200344484</t>
  </si>
  <si>
    <t>Спирт этиловый ректификованный пищевой Люкс АО Biokimyo аннул.объем</t>
  </si>
  <si>
    <t>ЧП TRAST MED-FARM</t>
  </si>
  <si>
    <t>306893744</t>
  </si>
  <si>
    <t>"VIDA VERDE PHARM" masuliyati cheklangan jamiyati</t>
  </si>
  <si>
    <t>302401725</t>
  </si>
  <si>
    <t>"OXALIK OLTIN BOG`I MEVASI" MChJ</t>
  </si>
  <si>
    <t>300494224</t>
  </si>
  <si>
    <t>"NUKUS MED TEX" MChJ QK</t>
  </si>
  <si>
    <t>303487658</t>
  </si>
  <si>
    <t>Спирт этиловый ректификованный технический АО Biokimyo аннул.объем</t>
  </si>
  <si>
    <t>302586528</t>
  </si>
  <si>
    <t>ZAROFATTEX MCHJ</t>
  </si>
  <si>
    <t>309510957</t>
  </si>
  <si>
    <t>"GULISTAN GOLD YARN" mas`uliyati cheklangan jamiyati</t>
  </si>
  <si>
    <t>303071772</t>
  </si>
  <si>
    <t>7.1.1-илова</t>
  </si>
  <si>
    <t>Нотугри томонни олибсиз, кредит томони олиниши керак</t>
  </si>
  <si>
    <t>Тугирлаб куйинг бошка счетларни хам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</si>
  <si>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</si>
  <si>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</si>
  <si>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</si>
  <si>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</si>
  <si>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"Meva-Sharbat Ilmiy Eksperimental Vinochilik" MCHJ</t>
  </si>
  <si>
    <t>"GERBOFARM" xususiy korxonasi</t>
  </si>
  <si>
    <t>LOMAN STAR   MCHJ  X/K</t>
  </si>
  <si>
    <t>"TEXNOSTANDART-NEO" masuliyati cheklangan jamiyati</t>
  </si>
  <si>
    <t>ООО BIOSALUTEM</t>
  </si>
  <si>
    <t>"OZBEKISTON" NASHRIYOT MATBAA IJODIY UYI" MCHJ</t>
  </si>
  <si>
    <t>ГОЙБОН ДАРМОН ХУСУСИЙ КОРХОНАСИ</t>
  </si>
  <si>
    <t>200577234</t>
  </si>
  <si>
    <t>201282625</t>
  </si>
  <si>
    <t>300377069</t>
  </si>
  <si>
    <t>206289381</t>
  </si>
  <si>
    <t>305209873</t>
  </si>
  <si>
    <t>205188294</t>
  </si>
  <si>
    <t>302056165</t>
  </si>
  <si>
    <t>"ASIA METALL BUSINESS" xususiy korxonasi</t>
  </si>
  <si>
    <t>301010857</t>
  </si>
  <si>
    <t>Пшеница мягких сортов продовольственная 3-го класса ООО "ASIA METALL BUSINESS"</t>
  </si>
  <si>
    <t>JIZZAX SERVIS TIZIMI MCHJ</t>
  </si>
  <si>
    <t>310002743</t>
  </si>
  <si>
    <t>УПХ ГАЖК Узбекистон темир йуллари</t>
  </si>
  <si>
    <t>203824106</t>
  </si>
  <si>
    <t>SIFMAX MCHJ</t>
  </si>
  <si>
    <t>309342501</t>
  </si>
  <si>
    <t>"BADEX LIFE" Mas`uliyati cheklangan jamiyat</t>
  </si>
  <si>
    <t>"TECHNO ITALIA" MCHJ</t>
  </si>
  <si>
    <t>25.03.2024</t>
  </si>
  <si>
    <t>200463344</t>
  </si>
  <si>
    <t>Композиционный портландцемент Цем II А-К(З-И) 42,5H(в бумажных мешках) АО "Ахангаранцемент"</t>
  </si>
  <si>
    <t>05.03.2024</t>
  </si>
  <si>
    <t>O`ZR IQ/MOLIY VAZ HUZ/QX DAV QQ JAM.BOSH.DEP. DM</t>
  </si>
  <si>
    <t>304967272</t>
  </si>
  <si>
    <t>Пшеница 3-класса  Фонд гос.поддержки сел.хоз при Мин эконом и финансов</t>
  </si>
  <si>
    <t>22.02.2024</t>
  </si>
  <si>
    <t>19.02.2024</t>
  </si>
  <si>
    <t>16.02.2024</t>
  </si>
  <si>
    <t>07.02.2024</t>
  </si>
  <si>
    <t>30.01.2024</t>
  </si>
  <si>
    <t>23.01.2024</t>
  </si>
  <si>
    <t>22.01.2024</t>
  </si>
  <si>
    <t>19.01.2024</t>
  </si>
  <si>
    <t>29.03.2024</t>
  </si>
  <si>
    <t>28.03.2024</t>
  </si>
  <si>
    <t>27.03.2024</t>
  </si>
  <si>
    <t>Денов вино-арок ОАЖ</t>
  </si>
  <si>
    <t>200479972</t>
  </si>
  <si>
    <t>26.03.2024</t>
  </si>
  <si>
    <t>20.03.2024</t>
  </si>
  <si>
    <t>19.03.2024</t>
  </si>
  <si>
    <t>18.03.2024</t>
  </si>
  <si>
    <t>PURE BARAKA MCHJ</t>
  </si>
  <si>
    <t>310759473</t>
  </si>
  <si>
    <t>15.03.2024</t>
  </si>
  <si>
    <t>14.03.2024</t>
  </si>
  <si>
    <t>13.03.2024</t>
  </si>
  <si>
    <t>ФХ "MUXTORXO`JA NABIRALARI"</t>
  </si>
  <si>
    <t>304867943</t>
  </si>
  <si>
    <t>12.03.2024</t>
  </si>
  <si>
    <t>11.03.2024</t>
  </si>
  <si>
    <t>07.03.2024</t>
  </si>
  <si>
    <t>TOSHKENT ISSIQLIK ELEKTR  STANSIYASI AJ</t>
  </si>
  <si>
    <t>310624412</t>
  </si>
  <si>
    <t>06.03.2024</t>
  </si>
  <si>
    <t>PHARMACON LLC MCHJ</t>
  </si>
  <si>
    <t>305747244</t>
  </si>
  <si>
    <t>04.03.2024</t>
  </si>
  <si>
    <t>01.03.2024</t>
  </si>
  <si>
    <t>"SANOAT ENERGETIKA GURUHI" MCHJ XK</t>
  </si>
  <si>
    <t>304936120</t>
  </si>
  <si>
    <t>29.02.2024</t>
  </si>
  <si>
    <t>28.02.2024</t>
  </si>
  <si>
    <t>27.02.2024</t>
  </si>
  <si>
    <t>26.02.2024</t>
  </si>
  <si>
    <t>23.02.2024</t>
  </si>
  <si>
    <t>"BIOMED PHARM SANOAT" MCHJ</t>
  </si>
  <si>
    <t>21.02.2024</t>
  </si>
  <si>
    <t>20.02.2024</t>
  </si>
  <si>
    <t>"BULUNGUR-1" mas`uliyati cheklangan jamiyati</t>
  </si>
  <si>
    <t>200730044</t>
  </si>
  <si>
    <t>15.02.2024</t>
  </si>
  <si>
    <t>14.02.2024</t>
  </si>
  <si>
    <t>13.02.2024</t>
  </si>
  <si>
    <t>12.02.2024</t>
  </si>
  <si>
    <t>МЧЖ шаклидаги "LANEXTRAKT" К/К</t>
  </si>
  <si>
    <t>206285980</t>
  </si>
  <si>
    <t>09.02.2024</t>
  </si>
  <si>
    <t>08.02.2024</t>
  </si>
  <si>
    <t>"GULNIGOR SHIFOMED" xususiy korxonasi</t>
  </si>
  <si>
    <t>302573948</t>
  </si>
  <si>
    <t>FITO BIO MAX MCHJ</t>
  </si>
  <si>
    <t>308628342</t>
  </si>
  <si>
    <t>06.02.2024</t>
  </si>
  <si>
    <t xml:space="preserve">СП ООО "REMEDY GROUP" </t>
  </si>
  <si>
    <t>206985269</t>
  </si>
  <si>
    <t>05.02.2024</t>
  </si>
  <si>
    <t>02.02.2024</t>
  </si>
  <si>
    <t>01.02.2024</t>
  </si>
  <si>
    <t>ООО EURASIA BOTTLERS</t>
  </si>
  <si>
    <t>307647866</t>
  </si>
  <si>
    <t>31.01.2024</t>
  </si>
  <si>
    <t>29.01.2024</t>
  </si>
  <si>
    <t>26.01.2024</t>
  </si>
  <si>
    <t>25.01.2024</t>
  </si>
  <si>
    <t>SHURTAN GAZ KIMYO MAJMUASI масъулияти чекланган жамият</t>
  </si>
  <si>
    <t>203195074</t>
  </si>
  <si>
    <t>24.01.2024</t>
  </si>
  <si>
    <t>AJ OZBEKKOMIR</t>
  </si>
  <si>
    <t>200899410</t>
  </si>
  <si>
    <t>ООО SHAROF RASHIDOV NOMIDA TK</t>
  </si>
  <si>
    <t>304971300</t>
  </si>
  <si>
    <t>18.01.2024</t>
  </si>
  <si>
    <t>17.01.2024</t>
  </si>
  <si>
    <t>16.01.2024</t>
  </si>
  <si>
    <t>15.01.2024</t>
  </si>
  <si>
    <t>12.01.2024</t>
  </si>
  <si>
    <t>11.01.2024</t>
  </si>
  <si>
    <t>АО Navoiyazot</t>
  </si>
  <si>
    <t>200002933</t>
  </si>
  <si>
    <t>10.01.2024</t>
  </si>
  <si>
    <t>AIR MARAKANDA MCHJ</t>
  </si>
  <si>
    <t>307280842</t>
  </si>
  <si>
    <t>09.01.2024</t>
  </si>
  <si>
    <t>08.01.2024</t>
  </si>
  <si>
    <t>06.01.2024</t>
  </si>
  <si>
    <t>"Ховренко номидаги Самарканд вино комбинати" ОАЖ</t>
  </si>
  <si>
    <t>201538312</t>
  </si>
  <si>
    <t>05.01.2024</t>
  </si>
  <si>
    <t>04.01.2024</t>
  </si>
  <si>
    <t>03.01.2024</t>
  </si>
  <si>
    <t>"KAFIL-SUG`URTA" AKSIYADORLIK JAMIYATI</t>
  </si>
  <si>
    <t>"TRAVEL SYSTEM" MAS'ULIYATI CHEKLANGAN JAMIYAT</t>
  </si>
  <si>
    <t>Пшеница</t>
  </si>
  <si>
    <t>Пшен</t>
  </si>
  <si>
    <t>Дизельное топливо ЭКО ООО "Бухарский НПЗ"</t>
  </si>
  <si>
    <t>Дизе</t>
  </si>
  <si>
    <t xml:space="preserve">Щебень из плотных горных пород для строительных работ фракции  5до 20мм  OOO Shoxjaxon Qurilish  </t>
  </si>
  <si>
    <t>Щебе</t>
  </si>
  <si>
    <t>Двуокись углерода твёрдая (сухой лёд), АО "Максам Чирчик"</t>
  </si>
  <si>
    <t>Двуо</t>
  </si>
  <si>
    <t>Портландцемент ЦЕМ II/А-Г 32,5H (предназначен для тарир в бумаж меш 50 кг) АО "Ахангаранцемент"</t>
  </si>
  <si>
    <t>Порт</t>
  </si>
  <si>
    <t>Карбамид марки "А", меш АО "Максам-Чирчик"</t>
  </si>
  <si>
    <t>Карб</t>
  </si>
  <si>
    <t>Каустическая сода чешуйчатая 98% ООО "ASR KIMYO INVEST"</t>
  </si>
  <si>
    <t>каус</t>
  </si>
  <si>
    <t>ООО SALT MINING</t>
  </si>
  <si>
    <t>соль</t>
  </si>
  <si>
    <t>Грунтовка на акриловой основе "STM COLOR" ООО</t>
  </si>
  <si>
    <t>грун</t>
  </si>
  <si>
    <t>Сухая строительная смесь OOO STM COLOR</t>
  </si>
  <si>
    <t>суха</t>
  </si>
  <si>
    <t xml:space="preserve">Песок из отсевов дробления для строительных работ  OOO Shoxjaxon Qurilish  </t>
  </si>
  <si>
    <t>Песо</t>
  </si>
  <si>
    <t>Разбавитель NS OOO STM COLOR</t>
  </si>
  <si>
    <t>разб</t>
  </si>
  <si>
    <t>Теплоизоляционный материал стекловата Рулон с фольгой 15м2(12=12500*1200*50)  СП ООО ECOCLIMAT</t>
  </si>
  <si>
    <t>тепл</t>
  </si>
  <si>
    <t>Лист гладкий из оцинкованной стали тол. 0,35мм.  ХК DONIYOR METALL INVEST</t>
  </si>
  <si>
    <t>лист</t>
  </si>
  <si>
    <t>Кафельный клей мешок 20 кг  ООО "STMCOLOR"</t>
  </si>
  <si>
    <t>кафе</t>
  </si>
  <si>
    <t>форв</t>
  </si>
  <si>
    <t>"ASL KIMYO" MAS'ULIYATI CHEKLANGAN JAMIYAT</t>
  </si>
  <si>
    <t>"BIO-SUT" mas`uliyati cheklangan jamiyati</t>
  </si>
  <si>
    <t>"BR- AGREEMENT" mas`uliyati cheklangan jamiyati</t>
  </si>
  <si>
    <t>"DONIYOR-METALL INVEST" Хусусий корхонаси</t>
  </si>
  <si>
    <t>"EXPO KABEL" MAS'ULIYATI CHEKLANGAN JAMIYAT</t>
  </si>
  <si>
    <t>"FRESH WATER TRADING" MAS'ULIYATI CHEKLANGAN JAMIYAT</t>
  </si>
  <si>
    <t>"GAZ-OIL-PLUS" mas`uliyati cheklangan jamiyati</t>
  </si>
  <si>
    <t>"HIGH POWER TRADE" mas`uliyati cheklangan jamiyati</t>
  </si>
  <si>
    <t>"IMEX GROUP" xususiy korxonasi</t>
  </si>
  <si>
    <t>"INSOF" mas`uliyati cheklangan jamiyati</t>
  </si>
  <si>
    <t>"MAX VALVE TRADE BUSINES" MAS'ULIYATI CHEKLANGAN JAMIYAT</t>
  </si>
  <si>
    <t>"NEW AGROGROUP" mas`uliyati cheklangan jamiyati</t>
  </si>
  <si>
    <t>"O'ZBEKISTON METALLURGIYA KOMBINATI" aksiyadorlik jamiyati</t>
  </si>
  <si>
    <t>"ORIENT OIL" mas‘uliyati cheklangan jamiyati</t>
  </si>
  <si>
    <t>"VIP SYSTEM SERVICE" mas‘uliyati cheklangan jamiyati</t>
  </si>
  <si>
    <t>"YO`L QURILISH MASHINALARNI TA`MIRLASH" MAS`ULIYATI CHEKLANGAN JAMIYAT</t>
  </si>
  <si>
    <t>"ZOLOTOE RUNO" mas‘uliyati cheklangan jamiyati</t>
  </si>
  <si>
    <t>AJ Maxam-Chirchiq</t>
  </si>
  <si>
    <t>AJ OHANGARONSEMENT</t>
  </si>
  <si>
    <t>MChJ "ASIA METALL BUSINESS"</t>
  </si>
  <si>
    <t>MChJ "PREMIUM POLIGRAF BIZNES"</t>
  </si>
  <si>
    <t>MCHJ AGROTEHMINERAL TRADING</t>
  </si>
  <si>
    <t>MChJ Elektronasbobbutlash</t>
  </si>
  <si>
    <t>MChJ PETROL AUTO AND INDUSTRIAL</t>
  </si>
  <si>
    <t>MChJ Vi-Va TRAVEL</t>
  </si>
  <si>
    <t>XK "ART-SERVIS"</t>
  </si>
  <si>
    <t>Toshkent viloyati favqulodda vaziyatlar boshqarmasi</t>
  </si>
  <si>
    <t>"AGRO-KIMYO STANDART" mas`uliyati cheklangan jamiyati</t>
  </si>
  <si>
    <t>"DIDOX TECH" MAS'ULIYATI CHEKLANGAN JAMIYAT</t>
  </si>
  <si>
    <t>№ Публичная оферта от 13.07.2023</t>
  </si>
  <si>
    <t>"GAZ NUMBER ONE MASTER" MAS'ULIYATI CHEKLANGAN JAMIYAT</t>
  </si>
  <si>
    <t>"GREEN ENERGY SOLUTION" mas‘uliyati cheklangan jamiyati</t>
  </si>
  <si>
    <t>№ 2024-05-01/ТО от 01.05.2024 Услуги по расходомера</t>
  </si>
  <si>
    <t>"IDEAL RESULTS" mas'uliyati cheklangan jamiyati</t>
  </si>
  <si>
    <t>"NAT-RIN" mas‘uliyati cheklangan jamiyati</t>
  </si>
  <si>
    <t>"O'ZBEKISTON MILLIY METROLOGIYA INSTITUTI" davlat unitar korxonasi</t>
  </si>
  <si>
    <t>"O'ZBEKISTON RESPUBLIKASI MARKAZIY BANKINING RESPUBLIKA INKASSATSIYA XIZMATI" davlat unitar korxonas</t>
  </si>
  <si>
    <t>№ 99/22-122юрс от 01.02.2022 Инкассация хизмати</t>
  </si>
  <si>
    <t>"ONLINE SERVICE GROUP" mas‘uliyati cheklangan jamiyati</t>
  </si>
  <si>
    <t>"SAVDOELEKTRONIKA XIZMATLARI" mas‘uliyati cheklangan jamiyati</t>
  </si>
  <si>
    <t>9Y-0001 от 25.12.20 услуги по ККМ SIMURG 001</t>
  </si>
  <si>
    <t>"TRANSPORT SOHASI KADRLARINI QAYTA TAYYORLASH VA MALAKASINI OSHIRISH INSTITUTI" DAVLAT MUASSASASI</t>
  </si>
  <si>
    <t>"VAKIF" Адвокатлик фирмаси</t>
  </si>
  <si>
    <t>"XT XARID TEXNOLOGIYALARI" mas‘uliyati cheklangan jamiyati</t>
  </si>
  <si>
    <t>№ Публичная оферта от от 01.01.2022</t>
  </si>
  <si>
    <t>"YANGIYO'L GAZETASI TAHIRIYATI" davlat unitar korxonasi</t>
  </si>
  <si>
    <t>AJ "O'ZBEKISTON RESPUBLIKASI TOVAR-XOMASHYO BIRJASI"</t>
  </si>
  <si>
    <t>ИНП:75254 от 01.01.19 счет 009 Бирж.торги на УзР асосий</t>
  </si>
  <si>
    <t>AJ "TOSHKENT" RESPUBLIKA FOND BIRJASI</t>
  </si>
  <si>
    <t>№ 64/21 от 12.02.2021 Листинговый взнос 30 БРВ</t>
  </si>
  <si>
    <t>AK O`ZBEKTELEKOM Toshkent filiali</t>
  </si>
  <si>
    <t>DK Qimmatli Qog'ozlar MARKAZIY DEPOZITARIYSI</t>
  </si>
  <si>
    <t>№ 1881/Э от 21.02.2012</t>
  </si>
  <si>
    <t>DSENM YANGIYO'L SHAHAR</t>
  </si>
  <si>
    <t>DUK O’ZBEKISTON ILMIY-SINOV VA SIFAT NAZORATI MARKAZI (UzTest)</t>
  </si>
  <si>
    <t>DUK Respublika maxsus aloqa bog'lamasi</t>
  </si>
  <si>
    <t>Договор 314 от 07.01.2023 Услуги спецсвязи</t>
  </si>
  <si>
    <t>MChJ Barakat Cipro</t>
  </si>
  <si>
    <t>MChJ BIZNES-DAILY MEDIA noshirlik uyi</t>
  </si>
  <si>
    <t>MChJ Fides solutions</t>
  </si>
  <si>
    <t>Oferta от 06.01.20 Публичная оферта</t>
  </si>
  <si>
    <t>MChJ LIDER KONSALT SERVIS</t>
  </si>
  <si>
    <t>MCHJ LIFT PROEKT</t>
  </si>
  <si>
    <t>MChJ MATBUOT-TARQATUVCHI YANGIYO`L</t>
  </si>
  <si>
    <t>MChJ NORMA DAVRIY NASHRLARI</t>
  </si>
  <si>
    <t>MCHJ PEGMA</t>
  </si>
  <si>
    <t>MChJ UNITEL (Билайн)</t>
  </si>
  <si>
    <t>Договор №117691345-66юрс от 15.02.10г.услуги интернет-связи</t>
  </si>
  <si>
    <t>O'ZBEKISTON RESPUBLIKASI QISHLOQ XO'JALIGI VAZIRLIGI HUZURIDAGI AGROSANOAT MAJMUI USTIDAN NAZORAT QI</t>
  </si>
  <si>
    <t>O`ZBEKISTON RESPUBLIKASI PREZIDENTI DEVONI HUZURIDAGI TIBBIYOT BOSH BOSHQARMASINING SANITARIYA-EPIDE</t>
  </si>
  <si>
    <t>Toshkent vil.TABIATNI MUXOFAZA QILISH qo'mitasi</t>
  </si>
  <si>
    <t>Toshkent viloyati QO'RIQLASH BOSHQARMASI O'R MG</t>
  </si>
  <si>
    <t>№ 1998 от 17.09.2022 Охрана объекта</t>
  </si>
  <si>
    <t>Toshkent viloyati statistika boshqarmasi</t>
  </si>
  <si>
    <t>XAKIMOV BAXTIYOR TALIPOVICH</t>
  </si>
  <si>
    <t>XK "KONSAUD UNIVERSAL"</t>
  </si>
  <si>
    <t>XK FINANCE BROKER</t>
  </si>
  <si>
    <t>№ 1 от 06.02.2024 Брокерский услуги</t>
  </si>
  <si>
    <t>АИКБ  Ипак Йули Янгиюль</t>
  </si>
  <si>
    <t>№ 491юрс от 12.08.2019</t>
  </si>
  <si>
    <t>№ 491юрс. от 12.08.2019 (Корп. пластика)</t>
  </si>
  <si>
    <t>Аудиторская организация  MChJ "FTF-LEA-AUDIT"</t>
  </si>
  <si>
    <t>Договор 24-073 от 11.03.2024 Аудиторские услуги по КПЭ 2024г</t>
  </si>
  <si>
    <t>Научно-информационный центр новых технологий ГНК РУз</t>
  </si>
  <si>
    <t>№ ОФЕРТА от 01.08.2023</t>
  </si>
  <si>
    <t>ТехПД  Ташкент</t>
  </si>
  <si>
    <t>Соглашение 8774391/179-67юрс от 01.02.18 услуги ж/д</t>
  </si>
  <si>
    <t>"HUDUDIY ELEKTR TARMOQLARI" AJ Yangiyol SHETK</t>
  </si>
  <si>
    <t>№ 31-10-17 от 01.01.2024 за Электроэнергии асосий</t>
  </si>
  <si>
    <t>AJ “Hududgazta’minot”</t>
  </si>
  <si>
    <t>№ 431230066 от 19.12.2023 Газ</t>
  </si>
  <si>
    <t>MChJ "TOSHKENT SUV TA'MINOTI" Янгийул тумани</t>
  </si>
  <si>
    <t>№ 010079 от 25.01.2024</t>
  </si>
  <si>
    <t>4010 дебет</t>
  </si>
  <si>
    <t>""KARTOGRAFIYA" DAVLAT ILMIY-ISHLAB CHIQARISH KORXONASI" davlat unitar korxonasi</t>
  </si>
  <si>
    <t>"ABINA COSMETIK" mas‘uliyati cheklangan jamiyati</t>
  </si>
  <si>
    <t>"ALVIERO" mas`uliyati cheklangan jamiyati</t>
  </si>
  <si>
    <t>"BADEX LIFE" mas‘uliyati cheklangan jamiyati</t>
  </si>
  <si>
    <t>"BALZAM" mas`uliyati cheklangan jamiyati</t>
  </si>
  <si>
    <t>"BEGZOD-FARRUX" mas`uliyati cheklangan jamiyati</t>
  </si>
  <si>
    <t>"BIO KORM" xususiy korxonasi</t>
  </si>
  <si>
    <t>"DENDROBIUM COSMETICS" mas`uliyati cheklangan jamiyati</t>
  </si>
  <si>
    <t>"ECOWALL" mas‘uliyati cheklangan jamiyati</t>
  </si>
  <si>
    <t>"FAR-VAB" mas'uliyati cheklangan jamiyati</t>
  </si>
  <si>
    <t>"FARM FORMAT" mas‘uliyati cheklangan jamiyati</t>
  </si>
  <si>
    <t>"FARM LUX MEDICAL INVEST" MChJ</t>
  </si>
  <si>
    <t>"FILATOFF 1868" mas'uliyati cheklangan jamiyati</t>
  </si>
  <si>
    <t>"G'OYIBON DARMONI" хусусий корхонаси</t>
  </si>
  <si>
    <t>"HEALTH LINE" Mas'uliyati cheklangan jamiyat Qo`shma korxona</t>
  </si>
  <si>
    <t>"HERBA FITO PHARM" mas`uliyati cheklangan jamiyati</t>
  </si>
  <si>
    <t>"HERBAAVICENNA" MAS'ULIYATI CHEKLANGAN JAMIYAT</t>
  </si>
  <si>
    <t>"HILAL COSMETICS" mas`uliyati cheklangan jamiyati</t>
  </si>
  <si>
    <t>"HVARA" mas‘uliyati cheklangan jamiyati</t>
  </si>
  <si>
    <t>"INDORAMA KOKAND TEXTILE" aksiyadorlik jamiyati Xorijiy Korxona</t>
  </si>
  <si>
    <t>"INTER KAXRAMON YORQINOY" mas‘uliyati cheklangan jamiyati</t>
  </si>
  <si>
    <t>"IPSUM PATHOLOGY" mas‘uliyati cheklangan jamiyati</t>
  </si>
  <si>
    <t>"ISMOIL-ISHONCH-CHASHMA" MChJ</t>
  </si>
  <si>
    <t>"JIZZAKH TEXTILE" MAS'ULIYATI CHEKLANGAN JAMIYAT</t>
  </si>
  <si>
    <t>"JIZZAX SERVIS TIZIMI" MAS'ULIYATI CHEKLANGAN JAMIYAT</t>
  </si>
  <si>
    <t>"KAMALAK-LB" xususiy korxonasi</t>
  </si>
  <si>
    <t>"KLIN-KOSMETIKA" Шуъба корхонаси</t>
  </si>
  <si>
    <t>"MERRYMED FARM" mas`uliyati cheklangan jamiyati</t>
  </si>
  <si>
    <t>"MUQADDAM-SERVIS" xususiy korxonasi</t>
  </si>
  <si>
    <t>"NAVOIY-BEAUTY COSMETICS" mas‘uliyati cheklangan jamiyati</t>
  </si>
  <si>
    <t>"NAVOIYAZOT" aksiyadorlik jamiyati</t>
  </si>
  <si>
    <t>"NAVRO'Z-PTK" mas'uliyati cheklangan jamiyati</t>
  </si>
  <si>
    <t>"O'ZBEKISTON NASHRIYOT-MATBAA IJODIY UYI" mas‘uliyati cheklangan jamiyati</t>
  </si>
  <si>
    <t>"OXALIK OLTIN BOG'I MEVASI" mas`uliyati cheklangan jamiyati</t>
  </si>
  <si>
    <t>"PHARMACON LLC" mas‘uliyati cheklangan jamiyati</t>
  </si>
  <si>
    <t>"PREMIUM-ALCO" mas‘uliyati cheklangan jamiyati</t>
  </si>
  <si>
    <t>"PUREFEEL" mas‘uliyati cheklangan jamiyati</t>
  </si>
  <si>
    <t>"QAMXAR" mas`uliyati cheklangan jamiyati</t>
  </si>
  <si>
    <t>"QO`QON GLOBAL TEKS" MAS'ULIYATI CHEKLANGAN JAMIYAT</t>
  </si>
  <si>
    <t>"RADIKS" mas‘uliyati cheklangan jamiyati</t>
  </si>
  <si>
    <t>"REMEDY GROUP" mas‘uliyati cheklangan jamiyati</t>
  </si>
  <si>
    <t>"SAG AGRO " mas`uliyati cheklangan jamiyati</t>
  </si>
  <si>
    <t>"SAMARQAND JOMBOY-SHAROB" mas'uliyati cheklangan jamiyati</t>
  </si>
  <si>
    <t>"SHAHRISABZ VINO-AROQ" aksiyadorlik jamiyati</t>
  </si>
  <si>
    <t>"SHAMSUDDINXON BOBOXONOV BOSMAXONASI" mas‘uliyati cheklangan jamiyati</t>
  </si>
  <si>
    <t>"SHOHRUD" aksiyadorlik jamiyati</t>
  </si>
  <si>
    <t>"SIFMAX" MAS`ULIYATI CHEKLANGAN JAMIYAT</t>
  </si>
  <si>
    <t>"STEKLOPLASTIK" mas`uliyati cheklangan jamiyati</t>
  </si>
  <si>
    <t>"TECHNO ITALIA" mas`uliyati cheklangan jamiyati</t>
  </si>
  <si>
    <t>"TEMUR MED FARM" mas‘uliyati cheklangan jamiyati</t>
  </si>
  <si>
    <t>"TEXNOPARK" mas‘uliyati cheklangan jamiyati</t>
  </si>
  <si>
    <t>"TOSHKENT ISSIQLIK ELEKTR  STANSIYASI" AKSIYADORLIK JAMIYATI</t>
  </si>
  <si>
    <t xml:space="preserve">"UNICOSMETIC" mas`uliyati cheklangan jamiyati </t>
  </si>
  <si>
    <t>"UNIPLAST EXPORT" mas‘uliyati cheklangan jamiyati</t>
  </si>
  <si>
    <t>"UZKABEL" aksiyadorlik jamiyati</t>
  </si>
  <si>
    <t>"VIDA VERDE PHARM" mas'uliyati cheklangan jamiyati</t>
  </si>
  <si>
    <t>"XOVRENKO NOMIDAGI SAMARQAND VINO KOMBINATI" aksiyadorlik jamiyati</t>
  </si>
  <si>
    <t>AJ CHIRCHIQ Transformator zavodi</t>
  </si>
  <si>
    <t>AJ KONVIN</t>
  </si>
  <si>
    <t>AJ NAVOIY Dori-Darmon</t>
  </si>
  <si>
    <t>AJ NO'KIS VINOZAVODI</t>
  </si>
  <si>
    <t>AJ OLMALIQ КMK</t>
  </si>
  <si>
    <t>AJ Toshkent viloyati Dori-Darmon</t>
  </si>
  <si>
    <t xml:space="preserve">AKADEMIK S.YU.YUNUSOV NOMIDAGI O'SIMLIK MODDALARI KIMYOSI INSTITUTI </t>
  </si>
  <si>
    <t>Mas`uliyati cheklangan jamiyati shaklidagi "LOMAN STAR" horijiy korxonasi</t>
  </si>
  <si>
    <t>MChJ ABK MEDICAL</t>
  </si>
  <si>
    <t>MChJ AIR TIME</t>
  </si>
  <si>
    <t>MChJ ANAXMEDGAZ-BIZNES</t>
  </si>
  <si>
    <t>MChJ BUXORO Dori-Darmon</t>
  </si>
  <si>
    <t>MChJ JIZZAX DORI DARMON</t>
  </si>
  <si>
    <t>MChJ JNS LABS</t>
  </si>
  <si>
    <t>MChJ NATUREX</t>
  </si>
  <si>
    <t>MCHJ NUKUS MED TEX</t>
  </si>
  <si>
    <t>MChJ Ozbekiston Dori-Taminot</t>
  </si>
  <si>
    <t>MChJ Qaraqalpaq Dari-Darmaq</t>
  </si>
  <si>
    <t>MChJ QK AFSAR COMPANY LTD</t>
  </si>
  <si>
    <t>MChJ QK AL Majid Beauty Group</t>
  </si>
  <si>
    <t>MChJ QK UZTEX Tashkent</t>
  </si>
  <si>
    <t>Respublika SUDTIBBIY EKSPERTIZA IAM Toshkent viloyati</t>
  </si>
  <si>
    <t>SHO`RTAN GAZ KIMYO MAJMUASI UNITAR ShK</t>
  </si>
  <si>
    <t>№ 73 от 04.01.2024 Пар товарный 237 ГКал</t>
  </si>
  <si>
    <t>Жил поселок</t>
  </si>
  <si>
    <t>№ 00000002 от 01.11.2023 Пар товарный</t>
  </si>
  <si>
    <t>ООО RUHSHONA MED FARM</t>
  </si>
  <si>
    <t>Итог</t>
  </si>
  <si>
    <t>EUR</t>
  </si>
  <si>
    <t>07.06.2024</t>
  </si>
  <si>
    <t>20.06.2024</t>
  </si>
  <si>
    <t>VIP SYSTEM SERVICE MCHJ</t>
  </si>
  <si>
    <t>22.04.2024</t>
  </si>
  <si>
    <t>25.06.2024</t>
  </si>
  <si>
    <t>ООО AGROTEHMINERAL TRADING</t>
  </si>
  <si>
    <t>304798340</t>
  </si>
  <si>
    <t>Пшеница 4-класс  ООО "AGROTEHMINERAL TRADING"</t>
  </si>
  <si>
    <t>24.06.2024</t>
  </si>
  <si>
    <t>OZBEKISTON-METALLURGIYA KOMBINATI AJ</t>
  </si>
  <si>
    <t>200460222</t>
  </si>
  <si>
    <t>Арматура 12 - 35ГС мерной длины АО "Узметкомбинат"</t>
  </si>
  <si>
    <t>ООО PETROL AUTO AND INDUSTRIAL</t>
  </si>
  <si>
    <t>305784896</t>
  </si>
  <si>
    <t>Масло моторное минеральное ЛУКОЙЛ АВАНГАРД SAE 20W-50 API CF-4/SG. OOO "Petrol Auto And Industrial"</t>
  </si>
  <si>
    <t>10.06.2024</t>
  </si>
  <si>
    <t>Пшеница 3-класса урожай 2023 г.  Фонд гос.поддержки сел.хоз при Мин эконом и финансов</t>
  </si>
  <si>
    <t>29.05.2024</t>
  </si>
  <si>
    <t>24.05.2024</t>
  </si>
  <si>
    <t>21.05.2024</t>
  </si>
  <si>
    <t>20.05.2024</t>
  </si>
  <si>
    <t>15.04.2024</t>
  </si>
  <si>
    <t>ООО ORIENT OIL</t>
  </si>
  <si>
    <t>305665442</t>
  </si>
  <si>
    <t>Дизельное топливо Евро межсезонное, сорта Е, экологического класса К5 марки ДТ Е К5   OOO ORIENT OIL</t>
  </si>
  <si>
    <t>03.04.2024</t>
  </si>
  <si>
    <t>Смазка ЛУКОЙЛ ТЕРМОФЛЕКС EP2. OOO Petrol Auto And Industrial</t>
  </si>
  <si>
    <t>28.06.2024</t>
  </si>
  <si>
    <t>Maxam-Chirchiq AJ</t>
  </si>
  <si>
    <t>200941518</t>
  </si>
  <si>
    <t>PUREFEEL MCHJ</t>
  </si>
  <si>
    <t>307677853</t>
  </si>
  <si>
    <t>HERBAAVICENNA MCHJ</t>
  </si>
  <si>
    <t>305116000</t>
  </si>
  <si>
    <t>27.06.2024</t>
  </si>
  <si>
    <t>ООО BENE FRUITS</t>
  </si>
  <si>
    <t>306623374</t>
  </si>
  <si>
    <t>"AFSONA SHAROB" Масъулияти чекланган жамияти</t>
  </si>
  <si>
    <t>302315143</t>
  </si>
  <si>
    <t>"ABM BIOMEDICINE" MChJ</t>
  </si>
  <si>
    <t>304304044</t>
  </si>
  <si>
    <t>26.06.2024</t>
  </si>
  <si>
    <t>"G`.G`ULOM" NOMIDAGI NASHRIYOT-MATBAA IJODIY UYI</t>
  </si>
  <si>
    <t>200935397</t>
  </si>
  <si>
    <t>DENDROBIUM COSMETICS МЧЖ</t>
  </si>
  <si>
    <t>303847952</t>
  </si>
  <si>
    <t>21.06.2024</t>
  </si>
  <si>
    <t>303411388</t>
  </si>
  <si>
    <t>19.06.2024</t>
  </si>
  <si>
    <t>14.06.2024</t>
  </si>
  <si>
    <t>13.06.2024</t>
  </si>
  <si>
    <t>BEGZOD-FARRUX MCHJ</t>
  </si>
  <si>
    <t>305598613</t>
  </si>
  <si>
    <t>12.06.2024</t>
  </si>
  <si>
    <t>11.06.2024</t>
  </si>
  <si>
    <t>UZKABEL AJ QK</t>
  </si>
  <si>
    <t>200542182</t>
  </si>
  <si>
    <t>06.06.2024</t>
  </si>
  <si>
    <t>05.06.2024</t>
  </si>
  <si>
    <t>04.06.2024</t>
  </si>
  <si>
    <t>Навоий Дори Дармон</t>
  </si>
  <si>
    <t>200000034</t>
  </si>
  <si>
    <t>XK "MUQADDAM-SERVIS"</t>
  </si>
  <si>
    <t>204254292</t>
  </si>
  <si>
    <t>31.05.2024</t>
  </si>
  <si>
    <t>"PETRO TEST AVTO" masuliyati cheklangan jamiyati</t>
  </si>
  <si>
    <t>300474486</t>
  </si>
  <si>
    <t>ООО "Medical max pharm"</t>
  </si>
  <si>
    <t>303219142</t>
  </si>
  <si>
    <t>30.05.2024</t>
  </si>
  <si>
    <t>"O`ZELEKRTOAPPARAT-ELECTROSHIELD" AJ</t>
  </si>
  <si>
    <t>201052167</t>
  </si>
  <si>
    <t>"MERRYMED FARM" MChJ</t>
  </si>
  <si>
    <t>207057504</t>
  </si>
  <si>
    <t>АО "Кувасайцемент"</t>
  </si>
  <si>
    <t>200124805</t>
  </si>
  <si>
    <t>NUTRIMED MCHJ</t>
  </si>
  <si>
    <t>304132703</t>
  </si>
  <si>
    <t>28.05.2024</t>
  </si>
  <si>
    <t>200672734</t>
  </si>
  <si>
    <t>27.05.2024</t>
  </si>
  <si>
    <t>"QO`QON GLOBAL TEKS" MChJ</t>
  </si>
  <si>
    <t>307934295</t>
  </si>
  <si>
    <t>23.05.2024</t>
  </si>
  <si>
    <t>AGRO IN VITRO MCHJ</t>
  </si>
  <si>
    <t>309785489</t>
  </si>
  <si>
    <t>22.05.2024</t>
  </si>
  <si>
    <t>17.05.2024</t>
  </si>
  <si>
    <t>"YANGIYO`L TEKSTIL" mas`uliyati cheklangan jamiyati</t>
  </si>
  <si>
    <t>303828517</t>
  </si>
  <si>
    <t>Интер Кахрамон Ёркиной МЧЖ</t>
  </si>
  <si>
    <t>301211812</t>
  </si>
  <si>
    <t>16.05.2024</t>
  </si>
  <si>
    <t>15.05.2024</t>
  </si>
  <si>
    <t>"Самарканд-Жомбой Шароб" МЧЖ</t>
  </si>
  <si>
    <t>203740235</t>
  </si>
  <si>
    <t>14.05.2024</t>
  </si>
  <si>
    <t>13.05.2024</t>
  </si>
  <si>
    <t>10.05.2024</t>
  </si>
  <si>
    <t>08.05.2024</t>
  </si>
  <si>
    <t>Узэнергосозлаш МЧЖ</t>
  </si>
  <si>
    <t>200796738</t>
  </si>
  <si>
    <t>07.05.2024</t>
  </si>
  <si>
    <t>"PAXTACHI RODNIK YOG` " МЧЖ</t>
  </si>
  <si>
    <t>300463230</t>
  </si>
  <si>
    <t>06.05.2024</t>
  </si>
  <si>
    <t>03.05.2024</t>
  </si>
  <si>
    <t>ООО DOVON</t>
  </si>
  <si>
    <t>200642042</t>
  </si>
  <si>
    <t>ЧП RA`NO DIAGNOSTIKA VA DAVOL</t>
  </si>
  <si>
    <t>304813353</t>
  </si>
  <si>
    <t>02.05.2024</t>
  </si>
  <si>
    <t>Амирликларнинг йурга-тувалокни асраш маркази</t>
  </si>
  <si>
    <t>206959419</t>
  </si>
  <si>
    <t>01.05.2024</t>
  </si>
  <si>
    <t>30.04.2024</t>
  </si>
  <si>
    <t>29.04.2024</t>
  </si>
  <si>
    <t>26.04.2024</t>
  </si>
  <si>
    <t>СП ООО "Health Line"</t>
  </si>
  <si>
    <t>200915414</t>
  </si>
  <si>
    <t>25.04.2024</t>
  </si>
  <si>
    <t>23.04.2024</t>
  </si>
  <si>
    <t xml:space="preserve">ECLAIR  COSMETIC  MCHJ  </t>
  </si>
  <si>
    <t>301589405</t>
  </si>
  <si>
    <t>19.04.2024</t>
  </si>
  <si>
    <t>18.04.2024</t>
  </si>
  <si>
    <t>NAVROZ-PTK MCHJ</t>
  </si>
  <si>
    <t>201607534</t>
  </si>
  <si>
    <t>17.04.2024</t>
  </si>
  <si>
    <t>16.04.2024</t>
  </si>
  <si>
    <t>13.04.2024</t>
  </si>
  <si>
    <t>08.04.2024</t>
  </si>
  <si>
    <t>05.04.2024</t>
  </si>
  <si>
    <t xml:space="preserve">UZTEX TASHKENT МСhJ </t>
  </si>
  <si>
    <t>205994456</t>
  </si>
  <si>
    <t>04.04.2024</t>
  </si>
  <si>
    <t>МЧЖ JIZZAKH TEXTILE XК</t>
  </si>
  <si>
    <t>301659658</t>
  </si>
  <si>
    <t>02.04.2024</t>
  </si>
  <si>
    <t>01.04.2024</t>
  </si>
  <si>
    <t>за   январь-июнь  2024 года</t>
  </si>
  <si>
    <t>"ARENA INTERNATIONAL" MAS`ULIYATI CHEKLANGAN JAMIYAT</t>
  </si>
  <si>
    <t>MCHJ MAXIMUM BUSINESS GROUP</t>
  </si>
  <si>
    <t>"ABM BIOMEDICINE" mas`uliyati cheklangan jamiyati</t>
  </si>
  <si>
    <t>№ 7067916 от 06.08.2024 Спирт пищевой Люкс 4400 дал (форвард)</t>
  </si>
  <si>
    <t>"HUSHBUY GRAND" mas`uliyati cheklangan jamiyati</t>
  </si>
  <si>
    <t>"MAX PHARM SERVICE" mas`uliyati cheklangan jamiyati</t>
  </si>
  <si>
    <t>№ 7091883 от 21.08.2024 Спирт пищевой Люкс 6000 дал</t>
  </si>
  <si>
    <t>№ 7098608 от 26.08.2024 Спирт пищевой Люкс 6000 дал Форвард</t>
  </si>
  <si>
    <t>№ 7117509 от 09.09.2024 Спирт пищевой Люкс 6000 дал</t>
  </si>
  <si>
    <t>№ 7122781 от 11.09.2024 Спирт пищевой Люкс 6000 дал</t>
  </si>
  <si>
    <t>№ 7129286 от 16.09.2024 Спирт пищевой Люкс 6000 дал</t>
  </si>
  <si>
    <t>MChJ MAX AND TOP</t>
  </si>
  <si>
    <t>ЦЕНТРАЛЬНАЯ БАЗА ГОРЮЧЕГО МОРУ</t>
  </si>
  <si>
    <t>BLUNITRANS UAB</t>
  </si>
  <si>
    <t>№ 96 от 24.07.2024 Транспортные услуги</t>
  </si>
  <si>
    <t>Omnia Della Toffola S,p.A.o</t>
  </si>
  <si>
    <t>USD</t>
  </si>
  <si>
    <t>"BARAKA ISHONCH FAYZ SERVIS" Масъулияти чекланган жамияти</t>
  </si>
  <si>
    <t>"CHIQINDI POLIGONLARINI BOSHQARISH DIREKSIYASI TOSHKENT VILOYAT HUDUDIY BOSHQARMASI" DAVLAT MUASSASA</t>
  </si>
  <si>
    <t>"REMOTE CONTROL SERVIS" MAS'ULIYATI CHEKLANGAN JAMIYAT</t>
  </si>
  <si>
    <t>№ 229-У от 13.08.2024 услуга модем</t>
  </si>
  <si>
    <t>"SUN BROKS SERVISE" MAS`ULIYATI CHEKLANGAN JAMIYAT</t>
  </si>
  <si>
    <t>№ 065 от 14.08.2024 Деклорантский услуга</t>
  </si>
  <si>
    <t>"UNICON.UZ-FAN-TEXNIKA VA MARKETING TADQIQOTLARI MARKAZI" MAS'ULIYATI CHEKLANGAN JAMIYAT</t>
  </si>
  <si>
    <t>AJ "O'ZBEKEKSPERTIZA"</t>
  </si>
  <si>
    <t>№ 17/855 от 11.09.2024 Определение количества и качества товаров</t>
  </si>
  <si>
    <t>№ 1940821181 от 18.09.2024 Услуги связи</t>
  </si>
  <si>
    <t>ELEKTRON KOOPERATSIYA PORTALI MARKAZI</t>
  </si>
  <si>
    <t>№ Соглашение №1 от 04.06.2020 асосий</t>
  </si>
  <si>
    <t>O'ZBEKISTON RESPUBLIKASI O'SIMLIKLAR KARANTINI VA HIMOYASI AGENTLIGI</t>
  </si>
  <si>
    <t>TOSHKENT SHAHAR O`SIMLIKLAR KARANTINI VA HIMOYASI BOSHQARMASI</t>
  </si>
  <si>
    <t>"OSMON-MUSAFFO" MAS'ULIYATI CHEKLANGAN JAMIYAT</t>
  </si>
  <si>
    <t>№ 1 от 31.07.2024 Тех обслуживание систем ППА</t>
  </si>
  <si>
    <t>ООО ELEKTRONASBOBBUTLASH</t>
  </si>
  <si>
    <t>Исполнено</t>
  </si>
  <si>
    <t>30.09.2024</t>
  </si>
  <si>
    <t>27.09.2024</t>
  </si>
  <si>
    <t>26.09.2024</t>
  </si>
  <si>
    <t>25.09.2024</t>
  </si>
  <si>
    <t>24.09.2024</t>
  </si>
  <si>
    <t>23.09.2024</t>
  </si>
  <si>
    <t>20.09.2024</t>
  </si>
  <si>
    <t>19.09.2024</t>
  </si>
  <si>
    <t>18.09.2024</t>
  </si>
  <si>
    <t>17.09.2024</t>
  </si>
  <si>
    <t>16.09.2024</t>
  </si>
  <si>
    <t>13.09.2024</t>
  </si>
  <si>
    <t>12.09.2024</t>
  </si>
  <si>
    <t>11.09.2024</t>
  </si>
  <si>
    <t>10.09.2024</t>
  </si>
  <si>
    <t>09.09.2024</t>
  </si>
  <si>
    <t>06.09.2024</t>
  </si>
  <si>
    <t>05.09.2024</t>
  </si>
  <si>
    <t>04.09.2024</t>
  </si>
  <si>
    <t>29.08.2024</t>
  </si>
  <si>
    <t>28.08.2024</t>
  </si>
  <si>
    <t>27.08.2024</t>
  </si>
  <si>
    <t>26.08.2024</t>
  </si>
  <si>
    <t>23.08.2024</t>
  </si>
  <si>
    <t>22.08.2024</t>
  </si>
  <si>
    <t>21.08.2024</t>
  </si>
  <si>
    <t>20.08.2024</t>
  </si>
  <si>
    <t>19.08.2024</t>
  </si>
  <si>
    <t>16.08.2024</t>
  </si>
  <si>
    <t>15.08.2024</t>
  </si>
  <si>
    <t>14.08.2024</t>
  </si>
  <si>
    <t>13.08.2024</t>
  </si>
  <si>
    <t>12.08.2024</t>
  </si>
  <si>
    <t>09.08.2024</t>
  </si>
  <si>
    <t>08.08.2024</t>
  </si>
  <si>
    <t>07.08.2024</t>
  </si>
  <si>
    <t>06.08.2024</t>
  </si>
  <si>
    <t>05.08.2024</t>
  </si>
  <si>
    <t>02.08.2024</t>
  </si>
  <si>
    <t>01.08.2024</t>
  </si>
  <si>
    <t>31.07.2024</t>
  </si>
  <si>
    <t>30.07.2024</t>
  </si>
  <si>
    <t>29.07.2024</t>
  </si>
  <si>
    <t>26.07.2024</t>
  </si>
  <si>
    <t>25.07.2024</t>
  </si>
  <si>
    <t>24.07.2024</t>
  </si>
  <si>
    <t>23.07.2024</t>
  </si>
  <si>
    <t>22.07.2024</t>
  </si>
  <si>
    <t>19.07.2024</t>
  </si>
  <si>
    <t>18.07.2024</t>
  </si>
  <si>
    <t>17.07.2024</t>
  </si>
  <si>
    <t>16.07.2024</t>
  </si>
  <si>
    <t>12.07.2024</t>
  </si>
  <si>
    <t>11.07.2024</t>
  </si>
  <si>
    <t>10.07.2024</t>
  </si>
  <si>
    <t>09.07.2024</t>
  </si>
  <si>
    <t>08.07.2024</t>
  </si>
  <si>
    <t>05.07.2024</t>
  </si>
  <si>
    <t>03.07.2024</t>
  </si>
  <si>
    <t>02.07.2024</t>
  </si>
  <si>
    <t>"QUNDUZ - A" ХК</t>
  </si>
  <si>
    <t>"MAX AND TOP" MChJ</t>
  </si>
  <si>
    <t>Центральная база горючего МОРУ</t>
  </si>
  <si>
    <t>ООО KHANTEX-GROUP</t>
  </si>
  <si>
    <t>BUKHARA VIBE CLEAN MCHJ</t>
  </si>
  <si>
    <t>ООО HUSHBUY GRAND</t>
  </si>
  <si>
    <t>MANAVIYAT NASHRIYOT  ДУК</t>
  </si>
  <si>
    <t>"PRINTXPRESS" OK</t>
  </si>
  <si>
    <t>АО Узбекистон Шампани</t>
  </si>
  <si>
    <t>Dori vositalari ekspertizasi va standartizatsiasi Davlat markazi Qarshi shahar hududiy bolimi shoba korxonasi</t>
  </si>
  <si>
    <t>"BONU GALDIN" маъсулияти чекланган жамият шаклидаги кушма корхонаси</t>
  </si>
  <si>
    <t>ООО UNIDERM</t>
  </si>
  <si>
    <t>Спирт этиловый ректификованный пищевой Люкс «тип сделка-Форвард» AO BIOKIMYO</t>
  </si>
  <si>
    <t>Спирт этиловый ректификованный пищевой Люкс AO BIOKIMYO</t>
  </si>
  <si>
    <t>Спирт этиловый ректификованный пищевой Альфа 96,3 % «тип сделки-Форвард» AO BIOKIMYO</t>
  </si>
  <si>
    <t>200444691</t>
  </si>
  <si>
    <t>Спирт этиловый ректификованный пищевой Альфа 96,3 % AO BIOKIMYO</t>
  </si>
  <si>
    <t>302639396</t>
  </si>
  <si>
    <t>202328153</t>
  </si>
  <si>
    <t>303691832</t>
  </si>
  <si>
    <t>309172144</t>
  </si>
  <si>
    <t>308286801</t>
  </si>
  <si>
    <t>202204394</t>
  </si>
  <si>
    <t>204070959</t>
  </si>
  <si>
    <t>200547738</t>
  </si>
  <si>
    <t>302990041</t>
  </si>
  <si>
    <t>204427417</t>
  </si>
  <si>
    <t>203174647</t>
  </si>
  <si>
    <t>306110530</t>
  </si>
  <si>
    <t>за   январь-сентябрь  2024 года</t>
  </si>
  <si>
    <t>Карбамид марки «А», в мешках, АО "Максам Чирчик"</t>
  </si>
  <si>
    <t>Дизельное топливо ТДЛ-0,5-40  OOO "ORIENT OIL"</t>
  </si>
  <si>
    <t>04.07.2024</t>
  </si>
  <si>
    <t>60/15 кредит</t>
  </si>
  <si>
    <t>масл</t>
  </si>
  <si>
    <t>смаз</t>
  </si>
  <si>
    <t>порт</t>
  </si>
  <si>
    <t>Арма</t>
  </si>
  <si>
    <t>спот</t>
  </si>
  <si>
    <t>СУММЕСЛИМН(H$5:$H807;L$5:L$807;"спот")</t>
  </si>
  <si>
    <t>"BIZNES SAMO YO`LI" MAS'ULIYATI CHEKLANGAN JAMIYAT</t>
  </si>
  <si>
    <t>"CARTEKO PLUS" mas`uliyati cheklangan jamiyati</t>
  </si>
  <si>
    <t>"ELECTRO REM STROY" MAS'ULIYATI CHEKLANGAN JAMIYAT</t>
  </si>
  <si>
    <t>"FENIX ZIYOKOR" mas`uliyati cheklangan jamiyati</t>
  </si>
  <si>
    <t>"M-ELECTRO" mas`uliyati cheklangan jamiyati</t>
  </si>
  <si>
    <t>"MEBEL FAYZ TOSH" MAS'ULIYATI CHEKLANGAN JAMIYAT</t>
  </si>
  <si>
    <t>"NASIBA GAVHAR" xususiy korxonasi</t>
  </si>
  <si>
    <t>"YANGIYUL BULLS" MAS'ULIYATI CHEKLANGAN JAMIYAT</t>
  </si>
  <si>
    <t>Maxsus bojxona kompleksi "TOSHKENT AERO"</t>
  </si>
  <si>
    <t>№ 606 от 13.08.2021г. СТК "Ташкент-Аэро"</t>
  </si>
  <si>
    <t xml:space="preserve">№ 7318003 от 27.12.2024 пшеница 4 класса 1000тн </t>
  </si>
  <si>
    <t>СП ООО SREDAZPODSHIPNIK</t>
  </si>
  <si>
    <t>Тайёр махсулот сотиш бўйича шартномалар рўйҳати</t>
  </si>
  <si>
    <t>№ 7292277 от 14.12.2024 спирт пищевой Люкс 420 дал</t>
  </si>
  <si>
    <t>№ 7298143 от 17.12.2024 спирт пищевой Люкс 180 дал</t>
  </si>
  <si>
    <t>№ 7300806 от 18.12.2024 спирт пищевой Люкс 50 дал</t>
  </si>
  <si>
    <t>№ 7311335 от 25.12.2024 спирт пищевой Люкс 330 дал</t>
  </si>
  <si>
    <t>№ 7311336 от 25.12.2024 спирт пищевой Люкс 300 дал</t>
  </si>
  <si>
    <t>№ 12 от 17.10.2024 Отопления</t>
  </si>
  <si>
    <t>"CHINA CAMC ENGINEERING CO., LTD." DOIMIY MUASSASASI</t>
  </si>
  <si>
    <t>№ 7170774 от 08.10.2024 спирт пищевой Люкс 4400 дал (форвард)</t>
  </si>
  <si>
    <t>№ 7224885 от 04.11.2024 Спирт пищевой Люкс 4400 дал</t>
  </si>
  <si>
    <t>№ 7313240 от 25.12.2024 Спирт пищевой Люкс 1600 дал</t>
  </si>
  <si>
    <t>№ 7303251 от 19.12.2024 Спирт пищевой Люкс 400 дал</t>
  </si>
  <si>
    <t>№ 7307241 от 23.12.2024 Спирт пищевой Люкс 100 дал</t>
  </si>
  <si>
    <t>№ 7228892 от 06.11.2024 спирт пищевой Люкс 1200 дал</t>
  </si>
  <si>
    <t>№ 7290407 от 13.12.2024 спирт пищевой Люкс 1200 дал</t>
  </si>
  <si>
    <t>"O’ZBEKISTON TEXNOLOGIK METALLAR KOMBINATI" AKSIYADORLIK JAMIYATI</t>
  </si>
  <si>
    <t>№ 7313623 от 26.12.2024 спирт пищевой Люкс 190 дал</t>
  </si>
  <si>
    <t>"SAMIKO MOON" mas`uliyati cheklangan jamiyati</t>
  </si>
  <si>
    <t>"SHARQ" aksiyadorlik jamiyati</t>
  </si>
  <si>
    <t>№ 7159491 от 02.10.2024 Спирт пищевой Люкс 6000 дал</t>
  </si>
  <si>
    <t>№ 7178639 от 11.10.2024 Спирт пищевой Люкс 6400 дал Форвард</t>
  </si>
  <si>
    <t xml:space="preserve">№ 7213411 от 29.10.2024 спирт пищевой Люкс 6000 дал </t>
  </si>
  <si>
    <t>№ 7224886 от 04.11.2024 спирт пищевой Люкс 6000 дал (форвард)</t>
  </si>
  <si>
    <t>№ 7267698 от 29.11.2024 Спирт пищевой Люкс 15 600 дал Форвард</t>
  </si>
  <si>
    <t>№ 7284661 от 11.12.2024 спирт пищевой Люкс 3200 дал</t>
  </si>
  <si>
    <t>"TEMIRYO`LINFRATUZILMA" AJ</t>
  </si>
  <si>
    <t>"UZCARLSBERG" mas'uliyati cheklangan jamiyati</t>
  </si>
  <si>
    <t>№ 7281226 от 10.12.2024 спирт пищевой Люкс 2000 дал</t>
  </si>
  <si>
    <t>№ 7284660 от 11.12.2024 спирт пищевой Люкс 800 дал</t>
  </si>
  <si>
    <t>9111-СОНЛИ ҲАРБИЙ ҚИСМ</t>
  </si>
  <si>
    <t>№ 7284663 от 11.12.2024 спирт пищевой Альфа 1600 дал</t>
  </si>
  <si>
    <t>№ 7287127 от 12.12.2024 спирт пищевой Люкс 1600 дал</t>
  </si>
  <si>
    <t>№ 7290408 от 13.12.2024 спирт пищевой Люкс 400 дал</t>
  </si>
  <si>
    <t>№ 7293558 от 14.12.2024 спирт пищевой Люкс 1200 дал</t>
  </si>
  <si>
    <t>№ 7284662 от 11.12.2024</t>
  </si>
  <si>
    <t>№ 7293559 от 14.12.2024 спирт пищевой Люкс 2000 дал</t>
  </si>
  <si>
    <t>№ 7296465 от 16.12.2024 спирт пищевой Люкс 1200 дал</t>
  </si>
  <si>
    <t>№ 7316043 от 27.12.2024 спирт пищевой Люкс 390 дал</t>
  </si>
  <si>
    <t>№ 7313622 от 26.12.2024 Спирт пищевой Люкс 100 дал</t>
  </si>
  <si>
    <t>№ 00000003 от 01.11.2024 Пар товарный</t>
  </si>
  <si>
    <t>ООО "FAYIZ DJAMSHID"</t>
  </si>
  <si>
    <t>№ 15-юрс от 29.10.2024 Отопления</t>
  </si>
  <si>
    <t>Хом аше, материаллар сотиб олиш бўйича шартномалар рўйхати</t>
  </si>
  <si>
    <t>Хизматлар бўйича шартномалар рўйхати</t>
  </si>
  <si>
    <t>"LEADER FINANCE CAPITAL" MAS'ULIYATI CHEKLANGAN JAMIYAT</t>
  </si>
  <si>
    <t>"QUSHBEGI PLAZA" MAS'ULIYATI CHEKLANGAN JAMIYAT</t>
  </si>
  <si>
    <t>"UZBEKISTAN AIRPORTS CARGO" MAS`ULIYATI CHEKLANGAN JAMIYAT</t>
  </si>
  <si>
    <t>Yangiyo'l tumani shaxsiy tarkib hujjatlari davlat arxivi</t>
  </si>
  <si>
    <t>Договор 24-071 от 11.03.2024 Аудиторские услуги НСБУ 2024</t>
  </si>
  <si>
    <t>Хизматлар бўйича шартномалар рўйҳати</t>
  </si>
  <si>
    <t>Эл.энергия, табиий газ ва сув билан таъминлаш бўйича шартномалар рўйҳати</t>
  </si>
  <si>
    <t>Спирт этиловый ректификованный пищевой Альфа 96,3 % AO BIOKIMYO аннул.объем</t>
  </si>
  <si>
    <t>Спирт этиловый ректификованный пищевой Люкс AO BIOKIMYO аннул.объем</t>
  </si>
  <si>
    <t>27.12.2024</t>
  </si>
  <si>
    <t>26.12.2024</t>
  </si>
  <si>
    <t>25.12.2024</t>
  </si>
  <si>
    <t>ГУП "O`ZB RES MAR-Y BANKINING DAVLAT BELGISI"</t>
  </si>
  <si>
    <t>306612737</t>
  </si>
  <si>
    <t>24.12.2024</t>
  </si>
  <si>
    <t>23.12.2024</t>
  </si>
  <si>
    <t>20.12.2024</t>
  </si>
  <si>
    <t>19.12.2024</t>
  </si>
  <si>
    <t>18.12.2024</t>
  </si>
  <si>
    <t>310920400</t>
  </si>
  <si>
    <t>17.12.2024</t>
  </si>
  <si>
    <t>16.12.2024</t>
  </si>
  <si>
    <t>14.12.2024</t>
  </si>
  <si>
    <t>13.12.2024</t>
  </si>
  <si>
    <t>"OHANGARONSEMENT" MCHJ</t>
  </si>
  <si>
    <t>12.12.2024</t>
  </si>
  <si>
    <t>11.12.2024</t>
  </si>
  <si>
    <t>10.12.2024</t>
  </si>
  <si>
    <t>06.12.2024</t>
  </si>
  <si>
    <t>CHINA CAMC ENGINEERING CO. LTD. DM</t>
  </si>
  <si>
    <t>207351835</t>
  </si>
  <si>
    <t>05.12.2024</t>
  </si>
  <si>
    <t>04.12.2024</t>
  </si>
  <si>
    <t>03.12.2024</t>
  </si>
  <si>
    <t>02.12.2024</t>
  </si>
  <si>
    <t>VISAGE VITA EXPORT MCHJ</t>
  </si>
  <si>
    <t>305520805</t>
  </si>
  <si>
    <t>29.11.2024</t>
  </si>
  <si>
    <t>28.11.2024</t>
  </si>
  <si>
    <t>9111 Харбий Кисм</t>
  </si>
  <si>
    <t>207336496</t>
  </si>
  <si>
    <t>27.11.2024</t>
  </si>
  <si>
    <t>АЖ SHARQ</t>
  </si>
  <si>
    <t>201051699</t>
  </si>
  <si>
    <t>26.11.2024</t>
  </si>
  <si>
    <t>ОАЖ FOTON</t>
  </si>
  <si>
    <t>201051785</t>
  </si>
  <si>
    <t>ООО UZCARLSBERG</t>
  </si>
  <si>
    <t>205768087</t>
  </si>
  <si>
    <t>25.11.2024</t>
  </si>
  <si>
    <t>22.11.2024</t>
  </si>
  <si>
    <t>21.11.2024</t>
  </si>
  <si>
    <t>20.11.2024</t>
  </si>
  <si>
    <t>19.11.2024</t>
  </si>
  <si>
    <t>18.11.2024</t>
  </si>
  <si>
    <t>15.11.2024</t>
  </si>
  <si>
    <t>14.11.2024</t>
  </si>
  <si>
    <t>"O`ZBEKNEFTGAZ" AJ</t>
  </si>
  <si>
    <t>200837914</t>
  </si>
  <si>
    <t>13.11.2024</t>
  </si>
  <si>
    <t>12.11.2024</t>
  </si>
  <si>
    <t>"O’ZBEKISTON ILMIY-SINOV VA SIFAT NAZORATI MARKAZI " DM "UzTest"</t>
  </si>
  <si>
    <t>204250504</t>
  </si>
  <si>
    <t>11.11.2024</t>
  </si>
  <si>
    <t>08.11.2024</t>
  </si>
  <si>
    <t>07.11.2024</t>
  </si>
  <si>
    <t>06.11.2024</t>
  </si>
  <si>
    <t>05.11.2024</t>
  </si>
  <si>
    <t>04.11.2024</t>
  </si>
  <si>
    <t>АО Fargonaazot</t>
  </si>
  <si>
    <t>200202240</t>
  </si>
  <si>
    <t>01.11.2024</t>
  </si>
  <si>
    <t>СП ООО LANKO MIYA</t>
  </si>
  <si>
    <t>304855744</t>
  </si>
  <si>
    <t>31.10.2024</t>
  </si>
  <si>
    <t>30.10.2024</t>
  </si>
  <si>
    <t>29.10.2024</t>
  </si>
  <si>
    <t>28.10.2024</t>
  </si>
  <si>
    <t>Masuliyati cheklangan jamiyat shaklidagi "MEDEX TEXTILE" xorijiy korxonasi</t>
  </si>
  <si>
    <t>302755704</t>
  </si>
  <si>
    <t>25.10.2024</t>
  </si>
  <si>
    <t>СOCA-COLA ICHIMLIGI UZBEKISTON, LTD  МЧЖ</t>
  </si>
  <si>
    <t>200798458</t>
  </si>
  <si>
    <t>24.10.2024</t>
  </si>
  <si>
    <t>23.10.2024</t>
  </si>
  <si>
    <t>TOSHMINERALSUV BOTTLER MCHJ</t>
  </si>
  <si>
    <t>310864637</t>
  </si>
  <si>
    <t>22.10.2024</t>
  </si>
  <si>
    <t>21.10.2024</t>
  </si>
  <si>
    <t>18.10.2024</t>
  </si>
  <si>
    <t>17.10.2024</t>
  </si>
  <si>
    <t>16.10.2024</t>
  </si>
  <si>
    <t>15.10.2024</t>
  </si>
  <si>
    <t>14.10.2024</t>
  </si>
  <si>
    <t>11.10.2024</t>
  </si>
  <si>
    <t>10.10.2024</t>
  </si>
  <si>
    <t>"PAXTAKOR GOLD TEXTILE"  МЧЖ</t>
  </si>
  <si>
    <t>304472938</t>
  </si>
  <si>
    <t>09.10.2024</t>
  </si>
  <si>
    <t>08.10.2024</t>
  </si>
  <si>
    <t>O’ZBEKISTON TEXNOLOGIK METALLAR KOMBINATI AJ</t>
  </si>
  <si>
    <t>311415426</t>
  </si>
  <si>
    <t>07.10.2024</t>
  </si>
  <si>
    <t>04.10.2024</t>
  </si>
  <si>
    <t>"SAMO" MChJ</t>
  </si>
  <si>
    <t>200579745</t>
  </si>
  <si>
    <t>03.10.2024</t>
  </si>
  <si>
    <t>02.10.2024</t>
  </si>
  <si>
    <t>Дизельное топливо ТДЛ-0,5-40   OOO ORIENT OIL</t>
  </si>
  <si>
    <t>Арматура 12 мм Ст35ГС мерной длины АО Узметкомбинат</t>
  </si>
  <si>
    <t>Масло моторное минеральное ЛУКОЙЛ АВАНГАРД SAE 15W-40 API CF-4/SG. OOO Petrol Auto And Industrial</t>
  </si>
  <si>
    <t>Мыло хозяйственное твердое</t>
  </si>
  <si>
    <t>Мыло жидкое пастообразное</t>
  </si>
  <si>
    <t xml:space="preserve">2025 йилнинг январь-сентябрь ҳолатига  </t>
  </si>
  <si>
    <t>№ М-117/25 от 21.08.2025 Масло индустриалное  60л</t>
  </si>
  <si>
    <t>Обороты за 21.08.25 - 31.08.25</t>
  </si>
  <si>
    <t>№ М-12/25 от 21.01.2025 Турбинное масло ТП-22 20л</t>
  </si>
  <si>
    <t>Обороты за 21.01.25 - 31.01.25</t>
  </si>
  <si>
    <t>"ARF-RTI" MAS'ULIYATI CHEKLANGAN JAMIYAT</t>
  </si>
  <si>
    <t>№ 20 от 01.04.2025 Лента нория</t>
  </si>
  <si>
    <t>Обороты за 01.04.25 - 10.04.25</t>
  </si>
  <si>
    <t>"ASIA BRIDGE" MAS'ULIYATI CHEKLANGAN JAMIYAT</t>
  </si>
  <si>
    <t>№ 4295662.1.1 от 11.03.2025 Припой 2мм</t>
  </si>
  <si>
    <t>Обороты за 11.03.25 - 20.03.25</t>
  </si>
  <si>
    <t>Обороты за 21.03.25 - 31.03.25</t>
  </si>
  <si>
    <t>№ 4295706.1.1 от 11.03.2025 Припой 2,5мм</t>
  </si>
  <si>
    <t>№ 602 от 07.03.2025 Триполифосфат 1200кг</t>
  </si>
  <si>
    <t>"BARAKA NIYAT-OMAD" MAS`ULIYATI CHEKLANGAN JAMIYAT</t>
  </si>
  <si>
    <t>№ 4/25 от 30.07.2025 Лекакрасочная продукции 60кг</t>
  </si>
  <si>
    <t>Обороты за 21.07.25 - 31.07.25</t>
  </si>
  <si>
    <t>"BIG-GLOW" MAS`ULIYATI CHEKLANGAN JAMIYAT</t>
  </si>
  <si>
    <t>№ 13 от 31.01.2025 Болт гайки</t>
  </si>
  <si>
    <t>Обороты за 01.02.25 - 10.02.25</t>
  </si>
  <si>
    <t>№ 292 от 06.01.2025 Кефир 3500шт</t>
  </si>
  <si>
    <t>Обороты за 01.01.25 - 10.01.25</t>
  </si>
  <si>
    <t>Обороты за 11.01.25 - 20.01.25</t>
  </si>
  <si>
    <t>Обороты за 11.02.25 - 20.02.25</t>
  </si>
  <si>
    <t>Обороты за 21.02.25 - 28.02.25</t>
  </si>
  <si>
    <t>Обороты за 01.03.25 - 10.03.25</t>
  </si>
  <si>
    <t>Обороты за 11.04.25 - 20.04.25</t>
  </si>
  <si>
    <t>Обороты за 21.04.25 - 30.04.25</t>
  </si>
  <si>
    <t>Обороты за 01.05.25 - 10.05.25</t>
  </si>
  <si>
    <t>Обороты за 11.05.25 - 20.05.25</t>
  </si>
  <si>
    <t>Обороты за 21.05.25 - 31.05.25</t>
  </si>
  <si>
    <t>Обороты за 01.06.25 - 10.06.25</t>
  </si>
  <si>
    <t>Обороты за 11.06.25 - 20.06.25</t>
  </si>
  <si>
    <t>Обороты за 21.06.25 - 30.06.25</t>
  </si>
  <si>
    <t>Обороты за 01.07.25 - 10.07.25</t>
  </si>
  <si>
    <t>Обороты за 11.07.25 - 20.07.25</t>
  </si>
  <si>
    <t>Обороты за 01.08.25 - 10.08.25</t>
  </si>
  <si>
    <t>Обороты за 11.08.25 - 20.08.25</t>
  </si>
  <si>
    <t>Обороты за 01.09.25 - 10.09.25</t>
  </si>
  <si>
    <t>Обороты за 11.09.25 - 20.09.25</t>
  </si>
  <si>
    <t>Обороты за 21.09.25 - 30.09.25</t>
  </si>
  <si>
    <t>№ 7357690 от 27.01.2025 соль-625тн</t>
  </si>
  <si>
    <t>№ 7818802 от 10.07.2025соль-600тн</t>
  </si>
  <si>
    <t>№ 7876232 от 04.08.2025 соль-21тн</t>
  </si>
  <si>
    <t>"BYUTS" MAS'ULIYATI CHEKLANGAN JAMIYAT</t>
  </si>
  <si>
    <t>№ 165 от 24.04.2025 Видеокамера телевизор</t>
  </si>
  <si>
    <t>№ 252 от 15.07.2025 Аккумулятор,озу</t>
  </si>
  <si>
    <t>№ 1116 от 28.04.2025 Электрод Электроды д=3мм 200кг,НЖ</t>
  </si>
  <si>
    <t>№ 207 от 29.01.2025 Электрод УОНИ d-4mm</t>
  </si>
  <si>
    <t>№ 618 от 06.03.2025 Диск отрезной,эмаль,электроды,шпатлевка</t>
  </si>
  <si>
    <t>№ 913 от 07.04.2025 Строителные материалы</t>
  </si>
  <si>
    <t>"CHANDRA TASHKENT" mas‘uliyati cheklangan jamiyati</t>
  </si>
  <si>
    <t>№ 14 от 22.01.2025 Визуальный индикатор 1шт</t>
  </si>
  <si>
    <t>"CHIRCHIQ GAZ TO'LDIRISH STANTSIYASI" mas`uliyati cheklangan jamiyati</t>
  </si>
  <si>
    <t>№ 18 от 04.01.2025 Сжиженный газ 1,5 тн.</t>
  </si>
  <si>
    <t>"CONSENSUS" MAS`ULIYATI CHEKLANGAN JAMIYAT</t>
  </si>
  <si>
    <t>№ 97-T от 31.01.2025 Угалок</t>
  </si>
  <si>
    <t>"DASTDECCOR" MAS'ULIYATI CHEKLANGAN JAMIYAT</t>
  </si>
  <si>
    <t>№ 67/2025 от 29.07.2025 Плёнка прозрачная ПВХ 155,04 м2</t>
  </si>
  <si>
    <t>№ 18 от 25.02.2025 Профнастил оцинкованный-370,8 м2</t>
  </si>
  <si>
    <t>№ 43 от 22.04.2025 профнастиль 356.50м2</t>
  </si>
  <si>
    <t>№ 87 от 24.07.2025 Профнастил оцинкованный-64.40м2 слив,кранштейн</t>
  </si>
  <si>
    <t>"ECOVER" mas‘uliyati cheklangan jamiyati</t>
  </si>
  <si>
    <t>№ К1067710 от 23.04.2025 Стекловата 20 рулон</t>
  </si>
  <si>
    <t>"ELECTRICAL UNION" MAS`ULIYATI CHEKLANGAN JAMIYAT</t>
  </si>
  <si>
    <t>№ 10 от 21.05.2025 Строительный материалы</t>
  </si>
  <si>
    <t>№ 105 от 12.08.2025 Реле контроля 10шт</t>
  </si>
  <si>
    <t>№ 11 от 22.05.2025 Выключатель автомат</t>
  </si>
  <si>
    <t>№ 110 от 28.08.2025 Строительный материалы</t>
  </si>
  <si>
    <t>№ 19 от 29.05.2025 Круг,Электроды</t>
  </si>
  <si>
    <t>№ 20 от 29.05.2025 Лента нория,ковш болт</t>
  </si>
  <si>
    <t>№ 27 от 11.06.2025 Эмаль краска 120кг</t>
  </si>
  <si>
    <t>№ 7 от 03.02.2025 Шит,Кабел,сирена</t>
  </si>
  <si>
    <t>"EURO TOOLS" MAS`ULIYATI CHEKLANGAN JAMIYAT</t>
  </si>
  <si>
    <t>№ 25-3 от 20.01.2025 Пробоотборник 1шт</t>
  </si>
  <si>
    <t>"EVROZABOR SERVICE" MAS`ULIYATI CHEKLANGAN JAMIYAT</t>
  </si>
  <si>
    <t>№ 144 от 24.07.2025 Еврозабор</t>
  </si>
  <si>
    <t>№ 1 от 07.01.2025 Кабель</t>
  </si>
  <si>
    <t>№ 10 от 19.03.2025 Кабель ВВГ нг 4х25-1 180м</t>
  </si>
  <si>
    <t>№ 4 от 27.01.2025 Кабель</t>
  </si>
  <si>
    <t>№ 38 от 23.01.2025 Трубы вентиль</t>
  </si>
  <si>
    <t>"FLAT TILE CERAMICS" MAS'ULIYATI CHEKLANGAN JAMIYAT</t>
  </si>
  <si>
    <t>№ 02/09-1 от 02.09.2025 Керамик плита кафель</t>
  </si>
  <si>
    <t>№ 17/06 от 17.06.2025 плитка облицовочные (30*60) (1)- 412,20кв.м</t>
  </si>
  <si>
    <t>№ 2 от 03.01.2025 вода питьовая 4000шт</t>
  </si>
  <si>
    <t>№ 2 от 04.01.2025 Аргон</t>
  </si>
  <si>
    <t>№ 23 от 29.05.2025 Щебень 40м3</t>
  </si>
  <si>
    <t>№ 25 от 16.06.2025 Клинец 20м3</t>
  </si>
  <si>
    <t>№ 39 от 29.07.2025 Клинец 20м3</t>
  </si>
  <si>
    <t>№ 44 от 02.09.2025 Клинец 40м3</t>
  </si>
  <si>
    <t>"GELIOS LINE TECHNOLOGY" MAS'ULIYATI CHEKLANGAN JAMIYAT</t>
  </si>
  <si>
    <t>№ 481/03/25 от 03.03.2025 Болт м24х80 20кг</t>
  </si>
  <si>
    <t>№ HPT-1860 от 21.05.2025 Техпластина 50кг</t>
  </si>
  <si>
    <t>№ HPT-39 от 06.01.2025 Техпластина паронит</t>
  </si>
  <si>
    <t>№ HPT-835 от 05.03.2025 паранит ПОН-Б тол.3.0-50кг тол.2.0 50кг</t>
  </si>
  <si>
    <t>"HISOR-RIVOJ" MAS'ULIYATI CHEKLANGAN JAMIYAT</t>
  </si>
  <si>
    <t>№ 6/17-А от 17.06.2025 кафельный клей 25кг</t>
  </si>
  <si>
    <t>№ 9/02-А от 02.09.2025 кафельный клей 1500кг</t>
  </si>
  <si>
    <t>№ IG-2041 от 18.03.2025 Болт гайки</t>
  </si>
  <si>
    <t>№ IG-3421 от 05.05.2025 Болт гайки</t>
  </si>
  <si>
    <t>№ IG-4702 от 20.06.2025 Болт гайки 38кг</t>
  </si>
  <si>
    <t xml:space="preserve">№ 104 от 21.05.2025 Бетон м-250  10 м3 </t>
  </si>
  <si>
    <t xml:space="preserve">№ 115 от 11.06.2025 Бетон м-250  80.5 м3 </t>
  </si>
  <si>
    <t xml:space="preserve">№ 119 от 16.06.2025 Песок 20м3 </t>
  </si>
  <si>
    <t xml:space="preserve">№ 131 от 17.07.2025 Бетон м-350 - 150 м3 </t>
  </si>
  <si>
    <t xml:space="preserve">№ 139 от 28.07.2025 Бетон м-250  60 м3 </t>
  </si>
  <si>
    <t xml:space="preserve">№ 160 от 17.09.2025 Бетон м-250  10 м3 </t>
  </si>
  <si>
    <t xml:space="preserve">№ 169 от 29.09.2025 Бетон м-250  8 м3 </t>
  </si>
  <si>
    <t xml:space="preserve">№ 19 от 29.01.2025 Бетон м-300 - 30 м3 </t>
  </si>
  <si>
    <t xml:space="preserve">№ 3 от 10.01.2025 Бетон м-300  20 м3 </t>
  </si>
  <si>
    <t xml:space="preserve">№ 61 от 08.04.2025 Бетон м-400 - 40 м3 </t>
  </si>
  <si>
    <t>"INTER GAS OIL LPG" MAS'ULIYATI CHEKLANGAN JAMIYAT</t>
  </si>
  <si>
    <t>№ 54 от 09.04.2025 газ пропан-1.5тн</t>
  </si>
  <si>
    <t>№ 2025М209 от 22.04.2025 Кабель 500м</t>
  </si>
  <si>
    <t>№ 2025М63 от 27.01.2025 Труба гофра,металлорукав</t>
  </si>
  <si>
    <t>№ 2025М75 от 31.01.2025 Лоток,наконечник,светидиотная лампа</t>
  </si>
  <si>
    <t>"MASTER TRADE BUILDS" MAS`ULIYATI CHEKLANGAN JAMIYAT</t>
  </si>
  <si>
    <t>№ 564 от 17.07.2025 Клей Чарук 11,5г</t>
  </si>
  <si>
    <t>№ 564 от 17.07.2025 строй материалы</t>
  </si>
  <si>
    <t>"MAX COMPUTERS" MAS'ULIYATI CHEKLANGAN JAMIYAT</t>
  </si>
  <si>
    <t>№ 4513032.1.1 от 22.04.2025 Кондиционер 2шт</t>
  </si>
  <si>
    <t>"MAX TELECOM" MAS`ULIYATI CHEKLANGAN JAMIYAT</t>
  </si>
  <si>
    <t>№ 016/04 от 25.04.2025 Поставка мини АТС KX-NS500UC</t>
  </si>
  <si>
    <t>№ 131 от 28.03.2025 Трубы отводы нерж</t>
  </si>
  <si>
    <t>№ 181 от 30.04.2025 Трубы бесшовные</t>
  </si>
  <si>
    <t>№ 187 от 07.05.2025 Трубы отводы нерж</t>
  </si>
  <si>
    <t>№ 207 от 21.05.20255 Трубы бесшовные нерж 12м</t>
  </si>
  <si>
    <t>№ 20 от 11.07.2025 Мебель шкаф</t>
  </si>
  <si>
    <t>"MEROS PHARM" MAS'ULIYATI CHEKLANGAN JAMIYAT</t>
  </si>
  <si>
    <t>№ 1507 от 04.03.2025 Медикаменты</t>
  </si>
  <si>
    <t>"METALLOIMPORT" MAS'ULIYATI CHEKLANGAN JAMIYAT</t>
  </si>
  <si>
    <t>№ IBS-100 от 22.08.2025 Электроды УОНИ</t>
  </si>
  <si>
    <t>№ IBS-104 от 09.09.2025 Электрод МР-3 3-4 350кг</t>
  </si>
  <si>
    <t>"METALTERMINAL" MAS`ULIYATI CHEKLANGAN JAMIYAT</t>
  </si>
  <si>
    <t>№ MTM004330-1 от 23.01.2025 Конденсатоотводчик 6шт</t>
  </si>
  <si>
    <t>"MKM METAL" MAS'ULIYATI CHEKLANGAN JAMIYAT</t>
  </si>
  <si>
    <t>№ SB-110 от 26.02.2025 Труба стальная 36м</t>
  </si>
  <si>
    <t>№ SB-113 от 01.04.2025 Арматура 500кг,Круг</t>
  </si>
  <si>
    <t xml:space="preserve">№ SB-118 от 22.04.2025 Труба п/м 400,Угалок </t>
  </si>
  <si>
    <t>№ SB-120 от 30.04.2025 Фланец д-150 50шт</t>
  </si>
  <si>
    <t xml:space="preserve">№ SB-122 от 19.05.2025 Труба нерж п/м 78 </t>
  </si>
  <si>
    <t>№ SB-125 от 19.06.2025 Вентиль,кран,сальник,электрод нерж</t>
  </si>
  <si>
    <t>№ SB-128 от 23.06.2025 Лист стальной,арматура,уголок</t>
  </si>
  <si>
    <t>№ SB-131 от 08.07.2025 Обратный клапан 4шт</t>
  </si>
  <si>
    <t>№ SB-134 от 24.07.2025 Труба,профиль,уголок</t>
  </si>
  <si>
    <t>№ SB-141 от 14.08.2025 Трубы</t>
  </si>
  <si>
    <t>№ 5 от 27.01.2025 Бязь 900 п/м</t>
  </si>
  <si>
    <t>№ 7952832 от 16.09.2025 Формалин 37%</t>
  </si>
  <si>
    <t>"NEGOSIANT UZBEKISTAN" mas'uliyati cheklangan jamiyati</t>
  </si>
  <si>
    <t>№ 4711632.1.1 от 21.05.2025 Каустическая сода</t>
  </si>
  <si>
    <t>№ 151 от 03.03.2025 Сульфоуголь 3000 кг</t>
  </si>
  <si>
    <t>№ 155 от 07.04.2025 Кабель ВВГнг 4000м</t>
  </si>
  <si>
    <t>№ 157 от 22.05.2025 Арматура</t>
  </si>
  <si>
    <t>№ 158 от 04.06.2025 Формалин 2000л,Гипохлорид 2000кг</t>
  </si>
  <si>
    <t>№ 159 от 13.06.2025 Доска обрезная</t>
  </si>
  <si>
    <t>№ 161 от 20.08.2025 Труба д-325 48м</t>
  </si>
  <si>
    <t>№ 162 от 16.09.2025 Кабель силовой АВВГ 165м</t>
  </si>
  <si>
    <t>"NEXT NEW BIZNESS" MAS'ULIYATI CHEKLANGAN JAMIYAT</t>
  </si>
  <si>
    <t>№ 60 от 02.07.2025 Строй материалы на 7 627 200 сум</t>
  </si>
  <si>
    <t>№ 65 от 04.07.2025 электроды МР-3 д=3мм,круг,проволка</t>
  </si>
  <si>
    <t>"OMAD AKTIV-BUSINESS" MAS'ULIYATI CHEKLANGAN JAMIYAT</t>
  </si>
  <si>
    <t>№ 1-ГНК от 13.06.2025 Кондиционер 1шт</t>
  </si>
  <si>
    <t>№ 3-ГНК от 19.06.2025 Кондиционер 1шт</t>
  </si>
  <si>
    <t>№ 7449128 от 13.03.2025 Дизельное топливо-5300кг</t>
  </si>
  <si>
    <t>№ 7760315 от 19.06.2025 Дизельное топливо-4100л</t>
  </si>
  <si>
    <t>"PRICELESS TRADE" XUSUSIY KORXONA</t>
  </si>
  <si>
    <t>№ 5046007.1.1 от 23.06.2025 Мыло жидкое,Стакан</t>
  </si>
  <si>
    <t>"RO`J CHINA SERVICE" MAS'ULIYATI CHEKLANGAN JAMIYAT</t>
  </si>
  <si>
    <t>№ 129 от 22.08.2025 Фильтр воздушный</t>
  </si>
  <si>
    <t>"ROODELL" mas‘uliyati cheklangan jamiyati</t>
  </si>
  <si>
    <t>№ KS01-003731 от 23.09.2025 Автомашина КИА К5С Premium</t>
  </si>
  <si>
    <t>"SALES SUPPORT" MAS'ULIYATI CHEKLANGAN JAMIYAT</t>
  </si>
  <si>
    <t>№ 14 от 29.01.2025 Фильтр маслянной</t>
  </si>
  <si>
    <t>№ 27 от 05.03.2025 Фильтр маслянной</t>
  </si>
  <si>
    <t>"SIBTRADE SERVICE U" MAS'ULIYATI CHEKLANGAN JAMIYAT XORIJIY KORXONA</t>
  </si>
  <si>
    <t>№ 76 от 30.07.2025 Труба 400мм 180м</t>
  </si>
  <si>
    <t>№ 77 от 05.08.2025 Оцинковааная сталь 54м2</t>
  </si>
  <si>
    <t>№ 79 от 13.08.2025 Лист трубы</t>
  </si>
  <si>
    <t>№ 83 от 02.09.2025 Воздуховоды</t>
  </si>
  <si>
    <t>№ 89 от 18.09.2025 профиль,труба</t>
  </si>
  <si>
    <t>№ 90 от 19.09.2025 Сода Каустическая 1000кг</t>
  </si>
  <si>
    <t>"SUPPER KIMYO" MAS'ULIYATI CHEKLANGAN JAMIYAT</t>
  </si>
  <si>
    <t>№ 1 от 07.03.2025 Гипохлорид 30тн</t>
  </si>
  <si>
    <t>"SUPPLY IMPORTS" MAS`ULIYATI CHEKLANGAN JAMIYAT</t>
  </si>
  <si>
    <t>№ A-280 от 23.09.2025 электроды</t>
  </si>
  <si>
    <t>"TEPLOOBMENNIK" MAS'ULIYATI CHEKLANGAN JAMIYAT</t>
  </si>
  <si>
    <t>№ 30 от 20.02.2025 Теплообменник 4 шт</t>
  </si>
  <si>
    <t>"TRANSPORTYOR TRANS" MAS`ULIYATI CHEKLANGAN JAMIYAT</t>
  </si>
  <si>
    <t>№ 31 от 11.06.2025 Сито для сеператор 4шт</t>
  </si>
  <si>
    <t>№ 33 от 13.06.2025 Болт норийный 1100шт</t>
  </si>
  <si>
    <t>№ 32 от 12.02.2025 Авиабилет 2шт</t>
  </si>
  <si>
    <t>№ К1065650 от 14.04.2025 Огнетушитель ОУ-5 7шт</t>
  </si>
  <si>
    <t>№ К1088432 от 18.08.2025 Огнетушитель ОУ-5 10шт</t>
  </si>
  <si>
    <t>"WORLD PARTS" XUSUSIY KORXONA</t>
  </si>
  <si>
    <t>№ 62 от 10.06.2025 Аппаратура элек.форсунки</t>
  </si>
  <si>
    <t>№ 86 от 18.07.2025 автозапчасты</t>
  </si>
  <si>
    <t>№ 87 от 18.07.2025 Шина КАРА 4шт</t>
  </si>
  <si>
    <t>"XOZAGRO" MAS'ULIYATI CHEKLANGAN JAMIYAT XORIJIY KORXONA</t>
  </si>
  <si>
    <t>№ 216 от 20.06.2025 Сетка солнцезащитная 95%</t>
  </si>
  <si>
    <t>№ 12/03 от 12.03.2025 Известь 6тн</t>
  </si>
  <si>
    <t>№ 22/04 от 22.04.2025 труба ХВС отвод фитингы</t>
  </si>
  <si>
    <t>№ 4 от 20.03.2025 Услуга изг.закладных деталей</t>
  </si>
  <si>
    <t>№ 6 от 21.04.2025 Услуга изг.закладнқх деталей</t>
  </si>
  <si>
    <t>№ 8 от 25.06.2025 Услуга изг.закладнқх деталей</t>
  </si>
  <si>
    <t>"ZAMU TEAM BARAKA" MAS'ULIYATI CHEKLANGAN JAMIYAT</t>
  </si>
  <si>
    <t>№ 2/2025 от 17.01.2025 Швеллер угалок</t>
  </si>
  <si>
    <t>№ 8/2025 от 06.03.2025 Уголник труба</t>
  </si>
  <si>
    <t>"ZIDMAX" MAS'ULIYATI CHEKLANGAN JAMIYAT</t>
  </si>
  <si>
    <t>№ 6-159 от 11.08.2025 Счётчик воды 1шт</t>
  </si>
  <si>
    <t>№ 408 от 04.08.2025 Химреактив</t>
  </si>
  <si>
    <t>№ К1077100 от 18.06.2025 Перекись водород 10кг</t>
  </si>
  <si>
    <t>№ 7464294 от 18.03.2025 Серная кислота 36тн</t>
  </si>
  <si>
    <t>№ 7794983 от 01.07.2025 Карбамид 14 тн</t>
  </si>
  <si>
    <t>№ 7809140 от 07.07.2025 Карбамид 10 тн</t>
  </si>
  <si>
    <t>№ 7392565 от 18.02.2025 Цемент 10 тн</t>
  </si>
  <si>
    <t>№ 7740645 от 12.06.2025 Цемент 10560 кг</t>
  </si>
  <si>
    <t>№ 7935248 от 03.09.2025 Цемент 8800 кг</t>
  </si>
  <si>
    <t>№ 7623892 от 07.05.2025 Медный купорос 100кг</t>
  </si>
  <si>
    <t>G‘ANIYEVA OQILA SA’DULLA QIZI</t>
  </si>
  <si>
    <t>№ 03.1025 от 13.01.2025 Камера кабель</t>
  </si>
  <si>
    <t>№ 23/0525 от 23.05.2025 Аккумулятор 1шт</t>
  </si>
  <si>
    <t>№ 4679605.1.1 от 20.05.2025 Аккумулятор 8шт</t>
  </si>
  <si>
    <t>JOVLIYEVA ZILOLA O‘RAL QIZI</t>
  </si>
  <si>
    <t>№ 3 от 28.04.2025 картридж 3шт мышка 5шт</t>
  </si>
  <si>
    <t>№ 33 от 30.07.2025 Аккумулятор 1шт</t>
  </si>
  <si>
    <t>KARIMOV NAXMAT RAMAZANOVICH</t>
  </si>
  <si>
    <t>№ 12/0325 от 12.03.2025 Кабель оптический 600м</t>
  </si>
  <si>
    <t>№ 17/0325 от 17.03.2025 Кабель оптический 1000м камера</t>
  </si>
  <si>
    <t>№ 4/0425 от 04.04.2025 Кабель оптический аккумулятор</t>
  </si>
  <si>
    <t>№ 15/07 ПШ от 15.07.2025 Пшеница 3 кл 1667 тн</t>
  </si>
  <si>
    <t>№ 28/05 ПШ от 28.05.2025 Пшеница 3 кл 1000тн</t>
  </si>
  <si>
    <t>№ 6/05  от 06.05.2025 Пшеница 3-кл 1000 тн</t>
  </si>
  <si>
    <t>№ 04/2 от 04.01.2025 Книга регистрация оружия 2шт</t>
  </si>
  <si>
    <t>№ 21 от 18.04.2025 бланки путевой лист-2000шт</t>
  </si>
  <si>
    <t xml:space="preserve">№ 7328394 от 09.01.2025 пшеница 4 класса 1000тн </t>
  </si>
  <si>
    <t xml:space="preserve">№ 7342078 от 20.01.2025 пшеница 4 класса 1000тн </t>
  </si>
  <si>
    <t xml:space="preserve">№ 7369396 от 03.02.2025 пшеница 4 класса 1000тн </t>
  </si>
  <si>
    <t xml:space="preserve">№ 7372172 от 05.02.2025 пшеница 4 класса 1000тн </t>
  </si>
  <si>
    <t xml:space="preserve">№ 7374339 от 06.02.2025 пшеница 4 класса 1000тн </t>
  </si>
  <si>
    <t xml:space="preserve">№ 7378450 от 10.02.2025пшеница 4 класса 1000тн </t>
  </si>
  <si>
    <t xml:space="preserve">№ 7382910 от 12.02.2025 пшеница 4 класса 1000тн </t>
  </si>
  <si>
    <t xml:space="preserve">№ 7391707 от 17.02.2025 пшеница 4 класса 1000тн </t>
  </si>
  <si>
    <t xml:space="preserve">№ 7398656 от 20.02.2025 пшеница 4 класса 1000тн </t>
  </si>
  <si>
    <t xml:space="preserve">№ 7728837 от 09.06.2025 пшеница 4 класса 1000тн </t>
  </si>
  <si>
    <t xml:space="preserve">№ 7838769 от 17.07.2025 пшеница 4 класса 1000тн </t>
  </si>
  <si>
    <t xml:space="preserve">№ 7853136 от 23.07.2025 пшеница 4 класса 1000тн </t>
  </si>
  <si>
    <t xml:space="preserve">№ 7877792 от 05.08.2025 пшеница 4 класса 1000тн </t>
  </si>
  <si>
    <t xml:space="preserve">№ 7890209 от 11.08.2025 пшеница 4 класса 1000тн </t>
  </si>
  <si>
    <t xml:space="preserve">№ 7893162 от 12.08.2025 пшеница 4 класса 1000тн </t>
  </si>
  <si>
    <t xml:space="preserve">№ 7902686 от 18.08.2025 пшеница 4 класса 1000тн </t>
  </si>
  <si>
    <t xml:space="preserve">№ 7909956 от 20.08.2025 пшеница 4 класса 1000тн </t>
  </si>
  <si>
    <t xml:space="preserve">№ 7918790 от 25.08.2025 пшеница 4 класса 1000тн </t>
  </si>
  <si>
    <t xml:space="preserve">№ 7935283 от 03.09.2025 пшеница 4 класса 1000тн </t>
  </si>
  <si>
    <t xml:space="preserve">№ 7939873 от 05.09.2025 пшеница 4 класса 1000тн </t>
  </si>
  <si>
    <t xml:space="preserve">№ 7946291 от 10.09.2025 пшеница 4 класса 1000тн </t>
  </si>
  <si>
    <t xml:space="preserve">№7403530 от 24.02.2025 пшеница 4 класса 1000тн </t>
  </si>
  <si>
    <t xml:space="preserve">№7411839 от 26.02.2025 пшеница 4 класса 1000тн </t>
  </si>
  <si>
    <t xml:space="preserve">№7597251 от 28.04.2025 пшеница 4 класса 1000тн </t>
  </si>
  <si>
    <t xml:space="preserve">№7616743 от 05.05.2025 пшеница 4 класса 1000тн </t>
  </si>
  <si>
    <t xml:space="preserve">№7631560 от 08.05.2025 пшеница 4 класса 1000тн </t>
  </si>
  <si>
    <t xml:space="preserve">№7643139 от 13.05.2025 пшеница 4 класса 1000тн </t>
  </si>
  <si>
    <t xml:space="preserve">№7665144 от 19.05.2025 пшеница 4 класса 1000тн </t>
  </si>
  <si>
    <t xml:space="preserve">№7672122 от 21.05.2025 пшеница 4 класса 1000тн </t>
  </si>
  <si>
    <t xml:space="preserve">№7707901 от 02.06.2025 пшеница 4 класса 1000тн </t>
  </si>
  <si>
    <t>5381259.1.1 от 24.07.2025 Диаграмная бумага 3000 шт</t>
  </si>
  <si>
    <t>№ 122 от 14.07.2025 измеритель регулятор</t>
  </si>
  <si>
    <t>№ 65 от 29.04.2025 Измеритель-регулятор 4шт</t>
  </si>
  <si>
    <t>№ 81 от 23.05.2025 Термометр-манометр 10шт</t>
  </si>
  <si>
    <t>№ 311 от 14.07.2025 Рукава напорно 140м</t>
  </si>
  <si>
    <t>№ 383 от 21.08.2025 Сальниковая набивка,техпластина,паронит</t>
  </si>
  <si>
    <t>MChJ Mega Oil Store</t>
  </si>
  <si>
    <t>№ 7/ШБ от 11.07.2025 Шлакоблок 4500шт</t>
  </si>
  <si>
    <t>№ 7334599 от 15.01.2025 Смазка 18кг</t>
  </si>
  <si>
    <t>№ 789 от 16.05.2025 Масло</t>
  </si>
  <si>
    <t>№ 27/01-Ф от 27.01.2025 Химикаты</t>
  </si>
  <si>
    <t>№ 87 от 28.03.2025 Анализ качество пшеницы на крахмал</t>
  </si>
  <si>
    <t>PAZLIDDINOV MASHRABJON ULUG‘BEK O‘G‘LI</t>
  </si>
  <si>
    <t>№ 4750728.1.1 от 29.05.2025 Маска медицинская 3000шт</t>
  </si>
  <si>
    <t>UMAROVA YULDUZ MARATOVNA</t>
  </si>
  <si>
    <t>№ 14/01-1 от 14.01.2025 Диск отрезной припой</t>
  </si>
  <si>
    <t>№ 20/01-01 от 20.01.2025 Кольцевая пила,круг отрезной</t>
  </si>
  <si>
    <t>XALIMOV ALIJON XAMIDJONOVICH</t>
  </si>
  <si>
    <t>№ 03 от 08.08.2025 Компьютер</t>
  </si>
  <si>
    <t>№ 10 от 04.01.2025 Кислород 6000м3</t>
  </si>
  <si>
    <t>XK "FORTEK"</t>
  </si>
  <si>
    <t>№ 4295522.1.1 от 11.03.2025 Р- н электрод LE438 комбинированный 1 - кт</t>
  </si>
  <si>
    <t>XK ZAYNABEGIM TREND</t>
  </si>
  <si>
    <t>№ 5657289.1.1 от 09.09.2025 Мыло 1000шт</t>
  </si>
  <si>
    <t>ОБЩЕСТВО С ОГРАНИЧЕННОЙ ОТВЕТСТВЕННОСТЬЮ "KALEXIR"</t>
  </si>
  <si>
    <t>№ 5550838.1.1 от 18.08.2025 Перчатки диэлектрические 10пар</t>
  </si>
  <si>
    <t>№ К1088093 от 15.08.2025 подшипник 5-180309-10шт</t>
  </si>
  <si>
    <t>№ К1088094 от 15.08.2025 подшипник180318-4шт</t>
  </si>
  <si>
    <t>№ К1088095 от 15.08.2025 подшипник5-180307-10шт</t>
  </si>
  <si>
    <t>№ 7425895 от 04.03.2025 Спирт технический 40 дал</t>
  </si>
  <si>
    <t>№ 7637109 от 12.05.2025 спирт технический 40 дал</t>
  </si>
  <si>
    <t>№ 7845764 от 21.07.2025 спирт технический 40 дал</t>
  </si>
  <si>
    <t>№ 7937543 от 04.09.2025 спирт технический 40 дал</t>
  </si>
  <si>
    <t>"01 STIRKA" OILAVIY KORXONA</t>
  </si>
  <si>
    <t>№ 33 от 22.08.2025 сивушное масло 1000 дал</t>
  </si>
  <si>
    <t>№ 7329896 от 10.01.2025 спирт пищевой Люкс 200 дал</t>
  </si>
  <si>
    <t>№ 7341268 от 17.01.2025 спирт пищевой Люкс 200 дал</t>
  </si>
  <si>
    <t>№ 7356520 от 27.01.2025 спирт пищевой Люкс 200 дал</t>
  </si>
  <si>
    <t>№ 7382917 от 12.02.2025 спирт пищевой Люкс 200 дал</t>
  </si>
  <si>
    <t>№ 7399639 от 21.02.2025 Спирт пищевой Люкс 200 дал</t>
  </si>
  <si>
    <t>№ 7425901 от 04.03.2005 спирт пищевой Люкс 200 дал</t>
  </si>
  <si>
    <t>№ 7505978 от 01.04.2025 спирт пищевой Люкс 200 дал</t>
  </si>
  <si>
    <t>№ 7568465 от 18.04.2025 спирт пищевой Люкс 200 дал</t>
  </si>
  <si>
    <t>№ 7614446 от 05.05.2025 спирт пищевой Люкс 200 дал</t>
  </si>
  <si>
    <t>№ 7667867 от 20.05.2025 спирт пищевой Люкс 200 дал</t>
  </si>
  <si>
    <t>№ 7744805 от 13.06.2025 спирт пищевой Люкс 200 дал</t>
  </si>
  <si>
    <t>№ 7798041 от 02.07.2025 Спирт пищевой Люкс 200 дал</t>
  </si>
  <si>
    <t>№ 7847379 от 21.07.2025 спирт пищевой Люкс 100 дал</t>
  </si>
  <si>
    <t>№ 7848922 от 22.07.2025 спирт пищевой Люкс 100 дал</t>
  </si>
  <si>
    <t>№ 7848923 от 22.07.2025 спирт пищевой Люкс 100 дал</t>
  </si>
  <si>
    <t>№ 7854570 от 24.07.2025 Спирт пищевой Люкс 100 дал</t>
  </si>
  <si>
    <t>№ 7949021 от 12.09.2025 спирт пищевой альфа 200 дал</t>
  </si>
  <si>
    <t>№ 7973346 от 29.09.2025 спирт пищевой Альфа 200 дал</t>
  </si>
  <si>
    <t>№ 7877795 от 05.08.2025 спирт пищевой Люкс 50 дал</t>
  </si>
  <si>
    <t>"AGRO MERGEN" mas‘uliyati cheklangan jamiyati</t>
  </si>
  <si>
    <t>№ 7869454 от 31.07.2025 спирт технический 20 дал</t>
  </si>
  <si>
    <t>№ 7871817 от 01.08.2025 спирт технический 10 дал</t>
  </si>
  <si>
    <t>"AKADEMIK MAXMUD MIRZAYEV NOMIDAGI BOG'DORCHILIK UZUMCHILIK VA VINOCHILIK ILMIY-TADQIQOT INSTITUTI Q</t>
  </si>
  <si>
    <t>№ 7578952 от 22.04.2025 спирт пищевой Альфа 3200 дал</t>
  </si>
  <si>
    <t>№ 7611572 от 02.05.2025 спирт пищевой Альфа 3200 дал</t>
  </si>
  <si>
    <t>№ 7690398 от 27.05.2025 спирт пищевой 3200 Альфа</t>
  </si>
  <si>
    <t>№ 7707070 от 02.06.2025 спирт пищевой Альфа 3200 дал</t>
  </si>
  <si>
    <t>№ 7849765 от 22.07.2025 Спирт пищевой Альфа 3200 дал</t>
  </si>
  <si>
    <t>№ 7862155 от 28.07.2025 спирт пищевой Альфа 3200 дал</t>
  </si>
  <si>
    <t>№ 7929412 от 29.08.2025 спирт пищевой Альфа 3200 дал</t>
  </si>
  <si>
    <t>"AKTASH" xususiy korxonasi</t>
  </si>
  <si>
    <t>№ 7385101 от 13.02.2025 спирт пищевой Люкс 50 дал</t>
  </si>
  <si>
    <t>№ 7401685 от 21.02.2025 Спирт пищевой Люкс 50 дал</t>
  </si>
  <si>
    <t>№ 7467326 от 18.03.2025 спирт пищевой Люкс 50 дал</t>
  </si>
  <si>
    <t>№ 7605437 от 30.04.2025 спирт пищевой Люкс 50 дал</t>
  </si>
  <si>
    <t>№ 7689463 от 27.05.2025 спирт пищевой Люкс 50 дал</t>
  </si>
  <si>
    <t>№ 7753612 от 17.06.2025 спирт пищевой Люкс 50 дал</t>
  </si>
  <si>
    <t>№ 7791395 от 30.06.2025 Спирт пищевой Люкс 60 дал</t>
  </si>
  <si>
    <t>№ 7886870 от 08.08.2025 спирт пищевой Люкс 60 дал</t>
  </si>
  <si>
    <t>№ 7956601 от 18.09.2025 спирт пищевой Люкс 50 дал</t>
  </si>
  <si>
    <t>№ 7387525 от 14.02.2025 спирт технический 100 дал</t>
  </si>
  <si>
    <t>№ 7475268 от 20.03.2025 спирт технический100 дал</t>
  </si>
  <si>
    <t>№ 7484476 от 24.03.2025 спирт технический 100 дал</t>
  </si>
  <si>
    <t>№ 7731964 от 10.06.2025 спирт технический 200 дал</t>
  </si>
  <si>
    <t>№ 7845763 от 21.07.2025 Спирт технический 100 дал</t>
  </si>
  <si>
    <t>№ 7398663 от 20.02.2025 спирт пищевой Люкс 50 дал</t>
  </si>
  <si>
    <t>№ 7720281 от 05.06.2025 спирт пищевой Люкс 50 дал</t>
  </si>
  <si>
    <t>№ 7324136 от 07.01.2025 спирт пищевой Люкс 200 дал</t>
  </si>
  <si>
    <t>№ 7432435 от 06.03.2025 спирт пищевой Люкс 200 дал</t>
  </si>
  <si>
    <t>"BAYAN MEDICAL" MAS'ULIYATI CHEKLANGAN JAMIYAT</t>
  </si>
  <si>
    <t>№ 7377814 от 07.02.2025 спирт пищевой Альфа 100 дал</t>
  </si>
  <si>
    <t>№ 7330466 от 13.01.2025 спирт пищевой Люкс 500 дал</t>
  </si>
  <si>
    <t>№ 7342081 от 20.01.2025 спирт пищевой Люкс 500 дал</t>
  </si>
  <si>
    <t>№ 7365770 от 31.01.2025 спирт пищевой Люкс 500 дал</t>
  </si>
  <si>
    <t>№ 7385100 от 13.02.2025 спирт пищевой Люкс 500 дал</t>
  </si>
  <si>
    <t>№ 7410055 от 26.02.2025 спирт пищевой 250 дал Люкс</t>
  </si>
  <si>
    <t>№ 7413280 от 27.02.2025 спирт пищевой Люкс 250 дал</t>
  </si>
  <si>
    <t>№ 7441016 от 11.03.2025 спирт пищевой Люкс 500 дал</t>
  </si>
  <si>
    <t>№ 7451722 от 13.03.2025 спирт пищевой Люкс 400 дал</t>
  </si>
  <si>
    <t>№ 7489192 от 25.03.2025 спирт пищевой Люкс 500 дал</t>
  </si>
  <si>
    <t>№ 7529480 от 07.04.2025 спирт пищевой Люкс 1000 дал</t>
  </si>
  <si>
    <t>№ 7555671 от 15.04.2025 Спирт пищевой Люкс 1000 дал</t>
  </si>
  <si>
    <t>№ 7597256 от 28.04.2025 спирт пищевой Люкс 900 дал</t>
  </si>
  <si>
    <t>№ 7599328 от 29.04.2025 спирт пищевой Люкс 100 дал</t>
  </si>
  <si>
    <t>№ 7631565 от 08.05.2025 спирт пищевой Люкс 1100 дал</t>
  </si>
  <si>
    <t>№ 7673916 от 21.05.2025 спирт пищевой Люкс 500 дал</t>
  </si>
  <si>
    <t>№ 7676408 от 22.05.2025 спирт пищевой Люкс 500 дал</t>
  </si>
  <si>
    <t>№ 7685514 от 26.05.2025 спирт пищевой Люкс 100 дал</t>
  </si>
  <si>
    <t>№ 7720282 от 05.06.2025 спирт пищевой Люкс 950 дал</t>
  </si>
  <si>
    <t>№ 7726883 от 09.06.2025 спирт пищевой Люкс 150 дал</t>
  </si>
  <si>
    <t>№ 7765587 от 20.06.2025 спирт пищевой Люкс 1000 дал</t>
  </si>
  <si>
    <t>№ 7770898 от 23.06.2025 спирт пищевой Люкс 100 дал</t>
  </si>
  <si>
    <t>№ 7809115 от 07.07.2025 спирт пищевой Люкс 500 дал</t>
  </si>
  <si>
    <t>№ 7810744 от 07.07.2025 спирт пищевой Люкс 500 дал</t>
  </si>
  <si>
    <t>№ 7812893 от 08.07.2025 спирт пищевой Люкс 100 дал</t>
  </si>
  <si>
    <t>№ 7814514 от 08.07.2025 спирт пищевой Люкс 400 дал</t>
  </si>
  <si>
    <t>№ 7817969 от 09.07.2025 спирт пищевой Люкс 700 дал</t>
  </si>
  <si>
    <t>№ 7874723 от 04.08.2025 спирт пищевой Люкс 1100 дал</t>
  </si>
  <si>
    <t>№ 7888497 от 11.08.2025 спирт пищевой Люкс 1000 дал</t>
  </si>
  <si>
    <t>№ 7891587 от 12.08.2025 спирт пищевой Люкс 100 дал</t>
  </si>
  <si>
    <t>№ 7918793 от 25.08.2025 спирт пищевой Люкс 600 дал</t>
  </si>
  <si>
    <t>№ 7919998 от 26.08.2025 спирт пищевой Люкс 500 дал</t>
  </si>
  <si>
    <t>№ 7943043 от 09.09.2025 спирт пищевой Люкс 1000 дал</t>
  </si>
  <si>
    <t>№ 7945106 от 10.09.2025 спирт пищевой Люкс 100 дал</t>
  </si>
  <si>
    <t>№ 7962726 от 23.09.2025 спирт пищевой Альфа 1100 дал</t>
  </si>
  <si>
    <t>№ 13 от 03.03.2025 Сивушное масло</t>
  </si>
  <si>
    <t>№ 17 от 03.04.2025 ЭАФ вторичный 1000 дал</t>
  </si>
  <si>
    <t>№ 21-юрс от 26.12.2024 Пар товарный 6 000 Гкалл</t>
  </si>
  <si>
    <t>№ 5-юрс от 03.01.2025 Барда 161 447 тн</t>
  </si>
  <si>
    <t>"BIOMED PHARMSANOAT" xususiy korxonasi</t>
  </si>
  <si>
    <t>№ 7324137 от 07.01.2025 спирт пищевой Люкс 200 дал</t>
  </si>
  <si>
    <t>№ 7358988 от 28.01.2025 спирт пищевой Люкс 200 дал</t>
  </si>
  <si>
    <t>№ 7380668 от 11.02.2025 спирт пищевой Альфа 200 дал</t>
  </si>
  <si>
    <t>№ 7394249 от 18.02.2025 спирт пищевой Люкс 200 дал</t>
  </si>
  <si>
    <t>№ 7607254 от 01.05.2025 спирт пищевой Люкс 150 дал</t>
  </si>
  <si>
    <t>№ 7685513 от 26.05.2025 спирт пищевой Люкс 200 дал</t>
  </si>
  <si>
    <t>№ 7816480 от 09.07.2025 Спирт пищевой Люкс 100 дал</t>
  </si>
  <si>
    <t>№ 7859135 от 25.07.2025 спирт пищевой Люкс 150 дал</t>
  </si>
  <si>
    <t>№ 7884392 от 07.08.2025 спирт пищевой Люкс 150 дал</t>
  </si>
  <si>
    <t>№ 7908387 от 20.08.2025 спирт пищевой Люкс 200 дал</t>
  </si>
  <si>
    <t>№ 7952004 от 15.09.2025 спирт пищевой Альфа 200 дал</t>
  </si>
  <si>
    <t>"BURNING FLAME" mas‘uliyati cheklangan jamiyati</t>
  </si>
  <si>
    <t>№ 7373650 от 05.02.2025 спирт технический 100 дал</t>
  </si>
  <si>
    <t>"CBF ANIMAL NUTRITION" MAS'ULIYATI CHEKLANGAN JAMIYAT</t>
  </si>
  <si>
    <t>№ 7726878 от 09.06.2025 спирт технический 10 дал</t>
  </si>
  <si>
    <t>"CENTRAL ASIA CHEMICALS" MAS'ULIYATI CHEKLANGAN JAMIYAT</t>
  </si>
  <si>
    <t>№ 7328826 от 10.01.2025 спирт технический 10 дал</t>
  </si>
  <si>
    <t>№ 7507532 от 01.04.2025 спирт технический 150 дал</t>
  </si>
  <si>
    <t>№ 7652687 от 15.05.2025 спирт технический 100 дал</t>
  </si>
  <si>
    <t>№ 7325678 от 08.01.2025 спирт пищевой Люкс 140 дал</t>
  </si>
  <si>
    <t>№ 7356521 от 27.01.2025 спирт пищевой Люкс 120 дал</t>
  </si>
  <si>
    <t>№ 7365769 от 31.01.2025 спирт пищевой Люкс 110 дал</t>
  </si>
  <si>
    <t>№ 7376444 от 07.02.2025 спирт пищевой Люкс 110 дал</t>
  </si>
  <si>
    <t>№ 7382916 от 12.02.2025 спирт пищевой Люкс 110 дал</t>
  </si>
  <si>
    <t>№ 7394961 от 19.02.2025 спирт пищевой Люкс 110 дал</t>
  </si>
  <si>
    <t>№ 7413279 от 27.02.2025спирт пищевой Люкс 110 дал</t>
  </si>
  <si>
    <t>№ 7634835 от 12.05.2025 спирт пищевой Люкс 50 дал</t>
  </si>
  <si>
    <t>№ 7646995 от 14.05.2025 спирт пищевой Люкс 100 дал</t>
  </si>
  <si>
    <t>№ 7652705 от 15.05.2025 спирт пищевой Люкс 100 дал</t>
  </si>
  <si>
    <t>№ 7654516 от 15.05.2025 спирт пищевой Люкс 170 дал</t>
  </si>
  <si>
    <t>№ 7672127 от 21.05.2025 спирт пищевой Люкс 100 дал</t>
  </si>
  <si>
    <t>№ 7685515 от 26.05.2025 Спирт пищевой Люкс 100 дал</t>
  </si>
  <si>
    <t>№ 7689464 от 27.05.2025 Спирт пищевой Люкс 100 дал</t>
  </si>
  <si>
    <t>№ 7731974 от 10.06.2025 спирт пищевой Люкс 100 дал</t>
  </si>
  <si>
    <t>№ 7744804 от 13.06.2025 спирт пищевой Люкс 100 дал</t>
  </si>
  <si>
    <t>"DIONYSUS" MAS`ULIYATI CHEKLANGAN JAMIYAT</t>
  </si>
  <si>
    <t>№ 19 от 11.06.2025 сивушное масло 4000 дал</t>
  </si>
  <si>
    <t>№ 30-юрс от 27.12.2024 Пар товарный 1239 Гкал</t>
  </si>
  <si>
    <t>"ELSUN-SHAROB" mas'uliyati cheklangan jamiyati</t>
  </si>
  <si>
    <t>№ 7583158 от 23.04.2025 спирт пищевой Альфа 3200 дал</t>
  </si>
  <si>
    <t>№ 7611573 от 02.05.2025 спирт пищевой Альфа 3200 дал</t>
  </si>
  <si>
    <t>"EURO PACK" MAS'ULIYATI CHEKLANGAN JAMIYAT</t>
  </si>
  <si>
    <t>№ 7799481 от 02.07.2025 спирт технический 10 дал</t>
  </si>
  <si>
    <t>"EUROPLEKS" XUSUSIY KORXONA</t>
  </si>
  <si>
    <t>№ 7356512 от 27.01.2025 спирт технический 100 дал</t>
  </si>
  <si>
    <t>№ 7562102 от 16.04.2025 Спирт технический 100 дал</t>
  </si>
  <si>
    <t>№ 7731965 от 10.06.2025 спирт технический 100 дал</t>
  </si>
  <si>
    <t>№ 7899712 от 15.08.2025 спирт технический 100 дал</t>
  </si>
  <si>
    <t>№ 7974710 от 29.09.2025 спирт технический 100 дал</t>
  </si>
  <si>
    <t>№ 7344217 от 20.01.2025 спирт пищевой Люкс 1600 дал</t>
  </si>
  <si>
    <t>№ 7352957 от 23.01.2025 спирт пищевой Люкс 1600 дал</t>
  </si>
  <si>
    <t>№ 7552307 от 14.04.2025 Спирт пищевой 1600 дал Форвард</t>
  </si>
  <si>
    <t>№ 7653742 от 15.05.2025 спирт пищевой Люкс 1600 дал</t>
  </si>
  <si>
    <t>№ 7681279 от 23.05.2025 Спирт пищевой Люкс 1600 дал (форвард)</t>
  </si>
  <si>
    <t>№ 7698302 от 29.05.2025 спирт пищевой Люкс 1600 дал</t>
  </si>
  <si>
    <t>№ 7754569 от 17.06.2025 Спирт пищевой Люкс 1600 дал</t>
  </si>
  <si>
    <t>№ 7784123 от 26.06.2025 Спирт пищевой Люкс 1600 дал</t>
  </si>
  <si>
    <t>№ 7799646 от 02.07.2025 Спирт пищевой Люкс 1600 дал</t>
  </si>
  <si>
    <t>№ 7799646 от 02.07.2025 спирт пищевой Люкс 1600 дал</t>
  </si>
  <si>
    <t>№ 7847618 от 21.07.2025 спирт пищевой Люкс 1600 дал</t>
  </si>
  <si>
    <t>№ 7879474 от 05.08.2025 спирт пищевой Люкс 1600 дал</t>
  </si>
  <si>
    <t>№ 7886388 от 08.08.2025 спирт пищевой Люкс 1600 дал</t>
  </si>
  <si>
    <t>№ 7910162 от 20.08.2025 спирт пищевой Люкс 1600 дал</t>
  </si>
  <si>
    <t>№ 7912839 от 21.08.2025 спирт пищевой Люкс 1600 дал</t>
  </si>
  <si>
    <t>№ 7923841 от 27.08.2025 Спирт пищевой Люкс 1600 дал</t>
  </si>
  <si>
    <t>№ 7959753 от 19.09.2025 спирт пищевой Люкс 1600 дал</t>
  </si>
  <si>
    <t>№ 7964025 от 23.09.2025 Спирт пищевой Альфа 1600 дал</t>
  </si>
  <si>
    <t>№ 7329895 от 10.01.2025 спирт пищевой Люкс 100 дал</t>
  </si>
  <si>
    <t>№ 7372184 от 05.02.2025 спирт пищевой Люкс 20 дал</t>
  </si>
  <si>
    <t>№ 7374342 от 06.02.2025 спирт пищевой Люкс 80 дал</t>
  </si>
  <si>
    <t>№ 7532342 от 08.04.2025 спирт пищевой Люкс 100 дал</t>
  </si>
  <si>
    <t>№ 7749672 от 16.06.2025 спирт пищевой Люкс 100 дал</t>
  </si>
  <si>
    <t>№ 7944312 от 09.09.2025 спирт пищевой альфа 100 дал</t>
  </si>
  <si>
    <t>№ 7321163 от 04.01.2025 спирт пищевой Люкс 500 дал</t>
  </si>
  <si>
    <t>№ 7336403 от 15.01.2025 спирт пищевой Люкс 500 дал</t>
  </si>
  <si>
    <t>№ 7365771 от 31.01.2025 спирт пищевой Люкс 190 дал</t>
  </si>
  <si>
    <t>№ 7367953 от 03.02.2025 спирт пищевой Люкс 310 дал</t>
  </si>
  <si>
    <t>№ 7405620 от 24.02.2025 спирт пищевой Люкс 500 дал</t>
  </si>
  <si>
    <t>№ 7467327 от 18.03.2025 спирт пищевой Люкс 500 дал</t>
  </si>
  <si>
    <t>№ 7505979 от 01.04.2025 Спирт пищевой Люкс 500 дал</t>
  </si>
  <si>
    <t>№ 7595174 от 28.04.2025 спирт пищевой Люкс 500 дал</t>
  </si>
  <si>
    <t>№ 7643138 от 13.05.2025 спирт технический 500 дал</t>
  </si>
  <si>
    <t>№ 7685507 от 26.05.2025 спирт технический 500 дал</t>
  </si>
  <si>
    <t>№ 7720275 от 05.06.2025 спирт технический 500 дал</t>
  </si>
  <si>
    <t>№ 7775005 от 24.06.2025 спирт технический 500 дал</t>
  </si>
  <si>
    <t>№ 7798035 от 02.07.2025 Спирт технический 500 дал</t>
  </si>
  <si>
    <t>№ 7851697 от 23.07.2025 спирт технический 500 дал</t>
  </si>
  <si>
    <t>№ 7897030 от 14.08.2025 Спирт технический 500 дал</t>
  </si>
  <si>
    <t>№ 7912696 от 21.08.2025 спирт технический 500 дал</t>
  </si>
  <si>
    <t>№ 7933000 от 02.09.2025 спирт технический 450 дал</t>
  </si>
  <si>
    <t>№ 7933931 от 03.09.2025 спирт технический 50 дал</t>
  </si>
  <si>
    <t>№ 7949014 от 12.09.2025 спирт технический 500 дал</t>
  </si>
  <si>
    <t>№ 7510872 от 02.04.2025 Спирт пищевой Люкс 3200 дал</t>
  </si>
  <si>
    <t>№ 7674173 от 21.05.2025 спирт пищевой Люкс 3200 дал</t>
  </si>
  <si>
    <t>№ 7923842 от 27.08.2025 Спирт пищевой Люкс 1600 дал</t>
  </si>
  <si>
    <t>№ 7923843 от 27.08.2025 спирт пищевой Люкс 1600 дал</t>
  </si>
  <si>
    <t>"FRESH LAB" MAS'ULIYATI CHEKLANGAN JAMIYAT</t>
  </si>
  <si>
    <t>№ 7935287 от 03.09.2025 спирт пищевой Альфа 200 дал</t>
  </si>
  <si>
    <t>№ 7949020 от 12.09.2025 спирт пищевой Альфа 200 дал</t>
  </si>
  <si>
    <t>№ 7962724 от 23.09.2025 спирт пищевой Альфа 300 дал</t>
  </si>
  <si>
    <t>№ 7332307 от 14.01.2025 спирт пищевой Люкс 10 дал</t>
  </si>
  <si>
    <t>№ 7334031 от 14.01.2025 спирт пищевой Люкс 10 дал</t>
  </si>
  <si>
    <t>№ 7527092 от 07.04.2025 спирт пищевой Люкс 20 дал</t>
  </si>
  <si>
    <t>№ 7532341 от 08.04.2025 спирт пищевой Люкс 10 дал</t>
  </si>
  <si>
    <t>№ 7831080 от 15.07.2025 Спирт пищевой Люкс 30 дал</t>
  </si>
  <si>
    <t>№ 7560222 от 16.04.2025 Спирт пищевой Люкс 60 дал</t>
  </si>
  <si>
    <t>№ 7879321 от 05.08.2025 спирт пищевой Люкс 150 дал</t>
  </si>
  <si>
    <t>№ 7319534 от 03.01.2025 спирт  пищевой Люкс 300 дал</t>
  </si>
  <si>
    <t>№ 7405621 от 24.02.2025 спирт пищевой Люкс 100 дал</t>
  </si>
  <si>
    <t>№ 7410054 от 26.02.2025 спирт пищевой Люкс 100 дал</t>
  </si>
  <si>
    <t>№ 7505977 от 01.04.2025 спирт пищевой Люкс 200 дал</t>
  </si>
  <si>
    <t>№ 7681893 от 23.05.2025 Спирт пищевой Люкс 200 дал</t>
  </si>
  <si>
    <t xml:space="preserve">№ 7857612 от 25.07.2025 спирт пищевой Люкс 200 дал </t>
  </si>
  <si>
    <t>№ 7933932 от 03.09.2025 спирт пищевой Люкс 200 дал</t>
  </si>
  <si>
    <t>№ 7667866 от 20.05.2025 спирт пищевой Люкс 30 дал</t>
  </si>
  <si>
    <t>№ 7894401 от 13.08.2025 спирт пищевой Люкс 300 дал</t>
  </si>
  <si>
    <t>№ 7372183 от 05.02.2025 спирт пищевой Люкс 500 дал</t>
  </si>
  <si>
    <t>№ 7543470 от 10.04.2025 Спирт пищевой Люкс 500 дал</t>
  </si>
  <si>
    <t>№ 7695010 от 28.05.2025 спирт пищевой Люкс 180 дал</t>
  </si>
  <si>
    <t>№ 7701231 от 30.05.2025 спирт пищевой Люкс 320 дал</t>
  </si>
  <si>
    <t>№ 7762979 от 19.06.2025 Спирт пищевой Люкс 600 дал</t>
  </si>
  <si>
    <t>№ 7869456 от 31.07.2025 спирт пищевой Люкс 400 дал</t>
  </si>
  <si>
    <t>№ 7942160 от 08.09.2025 спирт пищевой Люкс 150 дал</t>
  </si>
  <si>
    <t>№ 7950860 от 15.09.2025 спирт пищевой Альфа 240 дал</t>
  </si>
  <si>
    <t>№ 7850461 от 22.07.2025 Спирт технический 50 дал</t>
  </si>
  <si>
    <t>№ 7363448 от 30.01.2025 спирт пищевой Люкс 600 дал</t>
  </si>
  <si>
    <t>№ 7573962 от 21.04.2025 Спирт пищевой Люкс 400 дал</t>
  </si>
  <si>
    <t>№ 7597255 от 28.04.2025 спирт пищевой Люкс 200 дал</t>
  </si>
  <si>
    <t>№ 7702654 от 30.05.2025 спирт пищевой Люкс 500 дал</t>
  </si>
  <si>
    <t>№ 7842010 от 18.07.2025 спирт пищевой Люкс 450 дал</t>
  </si>
  <si>
    <t>№ 7843529 от 18.07.2025 спирт пищевой Люкс 150 дал</t>
  </si>
  <si>
    <t>№ 31 от 14.08.2025 транспорт хизмати</t>
  </si>
  <si>
    <t>№ 7367316 от 31.01.2025 спирт технический 90 дал</t>
  </si>
  <si>
    <t>№ 7507531 от 01.04.2025 спирт технический 90 дал</t>
  </si>
  <si>
    <t>№ 7711961 от 03.06.2025 спирт технический 90 дал</t>
  </si>
  <si>
    <t>№ 7880369 от 06.08.2025 спирт технический 90 дал</t>
  </si>
  <si>
    <t>"INDOZ SAVDO" XUSUSIY KORXONA</t>
  </si>
  <si>
    <t>№ 36 от 23.09.2025 Блеск 25 000 дитр</t>
  </si>
  <si>
    <t>№ 37 от 23.09.2025 Хим.очищ.вода 100 куб.метр</t>
  </si>
  <si>
    <t>№ 7961673 от 22.09.2025 Спирт пищевой Альфа</t>
  </si>
  <si>
    <t>№ 7327329 от 09.01.2025 спирт пищевой Альфа 20 дал</t>
  </si>
  <si>
    <t>№ 7361195 от 29.01.2025 спирт пищевой Альфа 40 дал</t>
  </si>
  <si>
    <t>№ 7415057 от 27.02.2025 спирт пищевой Альфа 40 дал</t>
  </si>
  <si>
    <t>№ 7520071 от 04.04.2025 спирт пищевой Альфа 40 дал</t>
  </si>
  <si>
    <t>№ 7637110 от 12.05.2025 спирт пищевой Альфа 40 дал</t>
  </si>
  <si>
    <t>№ 7775009 от 24.06.2025 Спирт пищевой  Альфа 40 дал</t>
  </si>
  <si>
    <t>№ 7862840 от 28.07.2025 спирт пищевой Альфа 40 дал</t>
  </si>
  <si>
    <t>№ 7890211 от 11.08.2025 Спирт пищевой Альфа 20 дал</t>
  </si>
  <si>
    <t>№ 7962725 от 23.09.2025 спирт пищевой Альфа 40 дал</t>
  </si>
  <si>
    <t>№ 12 от 12.02.2025 Сив.масло 2000 дал</t>
  </si>
  <si>
    <t>№ 7601276 от 29.04.2025 спирт технический 20 дал</t>
  </si>
  <si>
    <t>№ 7370136 от 04.02.2025 спирт пищевой Люкс 250 дал</t>
  </si>
  <si>
    <t>№ 7467328 от 18.03.2025 спирт пищевой Люкс 220 дал</t>
  </si>
  <si>
    <t>№ 7529481 от 07.04.2025 спирт пищевой Люкс 160 дал</t>
  </si>
  <si>
    <t>№ 7532339 от 08.04.2025 спирт пищевой Люкс 100 дал</t>
  </si>
  <si>
    <t>№ 7607255 от 01.05.2025 спирт пищевой 300 дал</t>
  </si>
  <si>
    <t>№ 7695009 от 28.05.2025 спирт пищевой Люкс 320 дал</t>
  </si>
  <si>
    <t>№ 7753611 от 17.06.2025 спирт пищевой Люкс 350 дал</t>
  </si>
  <si>
    <t>№ 7801237 от 03.07.2025 Спирт пищевой Люкс 350 дал</t>
  </si>
  <si>
    <t>№ 7877794 спирт пищевой Люкс 350 дал</t>
  </si>
  <si>
    <t>№ 7956600 от 18.09.2025 спирт пищевой Люкс 350 дал</t>
  </si>
  <si>
    <t>№ 7370134 от 04.02.2025 спирт пищевой Люкс 50 дал</t>
  </si>
  <si>
    <t>№ 7389994 от 17.02.2025 спирт пищевой Люкс 50 дал</t>
  </si>
  <si>
    <t>№ 7500236 от 28.03.2025 Спирт пищевой Люкс 50 дал</t>
  </si>
  <si>
    <t>№ 7584085 от 23.04.2025 спирт пищевой Люкс 50 дал</t>
  </si>
  <si>
    <t>№ 7706149 от 02.06.2025 спирт пищевой Люкс 50 дал</t>
  </si>
  <si>
    <t>№ 7775008 от 24.06.2025 спирт пищевой Люкс 50 дал</t>
  </si>
  <si>
    <t>№ 7842009 от 18.07.2025 спирт пищевой Люкс 50 дал</t>
  </si>
  <si>
    <t>№ 7902690 от 18.08.2025 спирт пищевой  Люкс 50 дал</t>
  </si>
  <si>
    <t>№ 7954750 от 17.09.2025 спирт пищевой Альфа 50 дал</t>
  </si>
  <si>
    <t>"KANTEKS INVEST" mas‘uliyati cheklangan jamiyati</t>
  </si>
  <si>
    <t>№ 7539234 от 09.04.2025 Спирт технический 100 дал</t>
  </si>
  <si>
    <t>"KARVON" mas'uliyati cheklangan jamiyati</t>
  </si>
  <si>
    <t>№ 7533107 от 08.04.2025 Спирт пищевой Люкс 3200 дал</t>
  </si>
  <si>
    <t>№ 7636019 от 12.05.2025 спирт пищевой Люкс 3200 дал (форвард)</t>
  </si>
  <si>
    <t>№ 7772987 от 23.06.2025 спирт пищевой Люкс 3200 дал</t>
  </si>
  <si>
    <t>№ 7843819 от 18.07.2025 спирт пищевой Люкс 3200 дал</t>
  </si>
  <si>
    <t>№ 7896120 от 13.08.2025 спирт пищевой Люкс 3200 дал</t>
  </si>
  <si>
    <t>№ 7941473 от 08.09.2025 Спирт пищевой Люкс 3200 дал</t>
  </si>
  <si>
    <t>№ 7334030 от 14.01.2025 спирт пищевой Люкс 500 дал</t>
  </si>
  <si>
    <t>№ 7398664 от 20.02.2025 спирт пищевой Люкс 340 дал</t>
  </si>
  <si>
    <t>№ 7399638 от 21.02.2025 спирт пищевой Люкс 160 дал</t>
  </si>
  <si>
    <t>"LAFZ" mas'uliyati cheklangan jamiyati</t>
  </si>
  <si>
    <t>№ 7643143 от 13.05.2025 спирт пищевой Люкс 300 дал</t>
  </si>
  <si>
    <t>№ 7736470 от 16.06.2025 спирт пищевой Люкс 100 дал</t>
  </si>
  <si>
    <t>№ 7833182 от 15.07.2025 спирт пищевой Люкс 100 дал</t>
  </si>
  <si>
    <t>№ 7937545 от 04.09.2025 спирт пищевой Люкс 250 дал</t>
  </si>
  <si>
    <t>"MASTONA" AKSIYADORLIK JAMIYATI</t>
  </si>
  <si>
    <t>№ 7584350 от 23.04.2025 спирт пищевой Альфа 1600 дал</t>
  </si>
  <si>
    <t>№ 7453741 от 14.03.2025 спирт пищевой Люкс 100 дал</t>
  </si>
  <si>
    <t>№ 7775010 от 24.06.2025 спирт пищевой Альфа 100 дал</t>
  </si>
  <si>
    <t>"MAXIMED" MAS'ULIYATI CHEKLANGAN JAMIYAT</t>
  </si>
  <si>
    <t>№ 7408773 от 25.02.2025 спирт технический 100 дал</t>
  </si>
  <si>
    <t>№ 7555639 от 15.04.2025 спирт технический 100 дал</t>
  </si>
  <si>
    <t>№ 7669559 от 20.05.2025 спирт технический 100 дал</t>
  </si>
  <si>
    <t>№ 7848920 от 22.07.2025 спирт технический 100 дал</t>
  </si>
  <si>
    <t>"MED KOMPLEKS" mas‘uliyati cheklangan jamiyati</t>
  </si>
  <si>
    <t>№ 7385102 от 13.02.2025 спирт пищевой Люкс 30 дал</t>
  </si>
  <si>
    <t>№ 7697336 от 29.05.2025 спирт технический 100 дал</t>
  </si>
  <si>
    <t>"MNTYB" mas‘uliyati cheklangan jamiyati</t>
  </si>
  <si>
    <t>№ 7319536 от 03.01.2025 Спирт пищевой Альфа 100 дал</t>
  </si>
  <si>
    <t>№ 7321164 от 04.01.2025 спирт пищевой Люкс 200 дал</t>
  </si>
  <si>
    <t>№ 7324139 от 07.01.2025 спирт пищевой Альфа 100 дал</t>
  </si>
  <si>
    <t>№ 7325681 от 08.01.2025 спирт пищевой Альфа 100 дал</t>
  </si>
  <si>
    <t>№ 7367954 от 03.02.2025 спирт пищевой Люкс 200 дал</t>
  </si>
  <si>
    <t>№ 7389996 от 17.02.2025 спирт пищевой Альфа 100 дал</t>
  </si>
  <si>
    <t>№ 7408781 от 25.02.2025 спирт пищевой Альфа 100 дал</t>
  </si>
  <si>
    <t>№ 7428367 от 05.03.2025 спирт пищевой Люкс 70 дал</t>
  </si>
  <si>
    <t>"NAVOIY ISSIQLIK ELEKTR STANSIYASI" AKSIYADORLIK JAMIYATI</t>
  </si>
  <si>
    <t>№ 7334631 от 15.01.2025 спирт технический 30 дал</t>
  </si>
  <si>
    <t>№ 7325679 от 08.01.2025 спирт пищевой Люкс 200 дал</t>
  </si>
  <si>
    <t>№ 7374343 от 06.02.2025 Спирт пищевой Люкс 100 дал</t>
  </si>
  <si>
    <t>№ 7394960 от 19.02.2025 спирт пищевой Люкс 40 дал</t>
  </si>
  <si>
    <t>№ 7425902 от 04.03.2025 спирт пищевой Люкс 200 дал</t>
  </si>
  <si>
    <t>№ 7522550 от 04.04.2025 спирт пищевой Люкс 200 дал</t>
  </si>
  <si>
    <t>№ 7736471 от 11.06.2025 спирт пищевой Люкс 200 дал</t>
  </si>
  <si>
    <t>№ 7918792 от 25.08.2025 спирт пищевой Люкс 200 дал</t>
  </si>
  <si>
    <t>№ 7522546 от 04.04.2025 спирт технический 500 дал</t>
  </si>
  <si>
    <t>№ 7753606 от 17.06.2025 спирт технический 500 дал</t>
  </si>
  <si>
    <t>№ 7931710 от 02.09.2025 спирт технический 500 дал</t>
  </si>
  <si>
    <t>№ 7394243 от 18.02.2025 спирт технический 20 дал</t>
  </si>
  <si>
    <t>№ 7415054 от 27.02.2025 Спирт технический 500 дал</t>
  </si>
  <si>
    <t>№ 7225669 от 08.01.2025 спирт технический 40 дал</t>
  </si>
  <si>
    <t>№ 7451717 от 13.03.2025 Спирт технический 100 дал</t>
  </si>
  <si>
    <t>№ 7687180 от 26.05.2025 Спирт технический 100 дал</t>
  </si>
  <si>
    <t>№ 7891578 от 12.08.2025 спирт технический 140 дал</t>
  </si>
  <si>
    <t>№ 7943039 от 09.09.2025 Спирт технический 100 дал</t>
  </si>
  <si>
    <t>№ 7341259 от 17.01.2025 спирт технический 200 дал</t>
  </si>
  <si>
    <t>"PARLAK AMBALAJ" mas‘uliyati cheklangan jamiyati</t>
  </si>
  <si>
    <t>№ 7484477 от 24.03.2025 спирт технический 200 дал</t>
  </si>
  <si>
    <t>№ 7591950 от 25.04.2025 Спирт технический 200 дал</t>
  </si>
  <si>
    <t>№ 7663328 от 19.05.2025 технический 300 дал</t>
  </si>
  <si>
    <t>№ 7749668 от 16.06.2025 спирт технический 500 дал</t>
  </si>
  <si>
    <t>№ 7810741 от 07.07.2025 спирт технический 300 дал</t>
  </si>
  <si>
    <t>№ 7853135 от 23.07.2025 спирт технический 400 дал</t>
  </si>
  <si>
    <t>№ 7885490 от 08.08.2025 Спирт технический 300 дал</t>
  </si>
  <si>
    <t>№ 7911014 от 21.08.2025 спирт технический 300 дал</t>
  </si>
  <si>
    <t>№ 7938513 от 05.09.2025 спирт технический 300 дал</t>
  </si>
  <si>
    <t>№ 7970970 от 26.09.2025 спирт технический 300 дал</t>
  </si>
  <si>
    <t>"PHARM ENGINEERING" MAS'ULIYATI CHEKLANGAN JAMIYAT</t>
  </si>
  <si>
    <t>№ 7843530 от 18.07.2025 спирт пищевой Люкс 100 дал</t>
  </si>
  <si>
    <t>№ 7465190 от 18.03.2025 Спирт пищевой Люкс 30 дал</t>
  </si>
  <si>
    <t>№ 7467329 от 18.03.2025 Спирт пищевой Люкс 10 дал</t>
  </si>
  <si>
    <t>№ 7643144 от 13.05.2025 спирт пищевой Люкс 50 дал</t>
  </si>
  <si>
    <t>№ 7780182 от 25.06.2025 спирт пищевой Люкс 70 дал</t>
  </si>
  <si>
    <t>"POYTAXT DORI-DARMON" mas`uliyati cheklangan jamiyati</t>
  </si>
  <si>
    <t>№ 7744806 от 13.06.2025 спирт пищевой Альфа 250 дал</t>
  </si>
  <si>
    <t>№ 36 от 12.09.2025 Хим.очищ.вода 500 куб.метр</t>
  </si>
  <si>
    <t>№ 7190941 от 18.10.2024 Спирт пищевой Альфа 3200 дал Форвард</t>
  </si>
  <si>
    <t>№ 7331912 от 13.01.2025 спирт пищевой Альфа 3200 дал (форвард)</t>
  </si>
  <si>
    <t>№ 7334219 от 14.01.2025 спирт пищевой Альфа 3200 дал (форвард)</t>
  </si>
  <si>
    <t>№ 7359914 от 28.01.2025 спирт пищевой Альфа 3200 дал</t>
  </si>
  <si>
    <t>№ 7391062 от 17.02.2025 спирт пищевой Альфа 3200 дал</t>
  </si>
  <si>
    <t>№ 7433473 от 06.03.2025 спирт пищевой Альфа 3200 дал</t>
  </si>
  <si>
    <t>№ 7484790 от 24.03.2025 спирт пищевой Альфа 3200 дал (форвард)</t>
  </si>
  <si>
    <t>№ 7522839 от 04.04.2025 спирт пищевой Альфа 3200 дал</t>
  </si>
  <si>
    <t>№ 7605695 от 30.04.2025 спирт пищевой Альфа 3200 дал</t>
  </si>
  <si>
    <t>№ 7616966 от 05.05.2025 спирт пищевой Альфа 3200 дал</t>
  </si>
  <si>
    <t>№ 7659523 от 16.05.2025 спирт пищевой Альфа 3200 дал</t>
  </si>
  <si>
    <t>№ 7702188 от 30.05.2025 спирт пищевой Альфа 3200 дал</t>
  </si>
  <si>
    <t>№ 7750718 от 16.06.2025 спирт пищевой альфа 3200 дал</t>
  </si>
  <si>
    <t>№ 7792273 от 30.06.2025 Спирт пищевой Альфа 3200 дал</t>
  </si>
  <si>
    <t>№ 7859415 от 25.07.2025 спирт пищевой Альфа 3200 дал</t>
  </si>
  <si>
    <t>№ 7884577 от 07.08.2025 Спирт пищевой Альфа 3200 дал</t>
  </si>
  <si>
    <t>№ 7918026 от 25.08.2025 спирт пищевой Альфа 3200 дал</t>
  </si>
  <si>
    <t>№ 7941474 от 08.09.2025 спирт пищевой Альфа 3200 дал</t>
  </si>
  <si>
    <t>№ 7343977 от 20.01.2025 спирт пищевой Люкс 60 дал</t>
  </si>
  <si>
    <t>№ 7327046 от 08.01.2025 спирт пищевой Альфа 2000 дал</t>
  </si>
  <si>
    <t>№ 7328161 от 09.01.2025 спирт пищевой Альфа 1200 дал</t>
  </si>
  <si>
    <t>№ 7329684 от 10.01.2025 спирт пищевой Альфа 2000 дал</t>
  </si>
  <si>
    <t>№ 7331352 от 13.01.2025 спирт пищевой Альфа 1200 дал</t>
  </si>
  <si>
    <t>№ 7334220 от 14.01.2025 спирт пищевой Альфа 2000 дал</t>
  </si>
  <si>
    <t>№ 7336634 от 15.01.2025 спирт пищевой Альфа 1200 дал</t>
  </si>
  <si>
    <t>№ 7343407 от 20.01.2025 спирт пищевой Альфа 2000 дал</t>
  </si>
  <si>
    <t>№ 7349244 от 22.01.2025 спирт пищевой Альфа 800 дал</t>
  </si>
  <si>
    <t>№ 7352081 от 23.01.2025 спирт пищевой Альфа 400 дал</t>
  </si>
  <si>
    <t>№ 7355881 от 24.01.2025 спирт пищевой Альфа 400 дал</t>
  </si>
  <si>
    <t>№ 7357420 от 27.01.2025 спирт пищевой Альфа 2000 дал</t>
  </si>
  <si>
    <t>№ 7359915 от 28.01.2025 спирт пищевой Альфа 1200 дал</t>
  </si>
  <si>
    <t>№ 7359916 от 28.01.2025 спирт пищевой Альфа 800 дал</t>
  </si>
  <si>
    <t>№ 7362899 от 29.01.2025 спирт пищевой Альфа 2000 дал</t>
  </si>
  <si>
    <t>№ 7373183 от 05.02.2025 спирт пищевой Альфа 3200 дал</t>
  </si>
  <si>
    <t>№ 7377422 от 07.02.2025 Спирт пищевой Альфа 3200 дал</t>
  </si>
  <si>
    <t>№ 7386390 от 13.02.2025 спирт пищевой Альфа 3200 дал</t>
  </si>
  <si>
    <t>№ 7396682 от 19.02.2025 спирт пищевой Альфа 3200 дал</t>
  </si>
  <si>
    <t>№ 7408216 от 25.02.2025 спирт пищевой Альфа 3200 дал</t>
  </si>
  <si>
    <t>№ 7418009 от 28.02.2025 Спирт пищевой Альфа 3200 дал</t>
  </si>
  <si>
    <t>№ 7546540 от 11.04.2025 Спирт пищевой Альфа 3200 дал</t>
  </si>
  <si>
    <t>№ 7578953 от 22.04.2025 спирт пищевой Альфа 3200 дал</t>
  </si>
  <si>
    <t>№ 7591037 от 25.04.2025 Спирт пищевой Альфа 3200 дал</t>
  </si>
  <si>
    <t>№ 7612493 от 02.05.2025 спирт пищевой Альфа 3200 дал</t>
  </si>
  <si>
    <t>№ 7641924 от 13.05.2025 спирт пищевой Альфа 1600 дал</t>
  </si>
  <si>
    <t>№ 7643304 от 13.05.2025 спирт пищевой Альфа 1600 дал</t>
  </si>
  <si>
    <t>№ 7664292 от 19.05.2025 Спирт пищевой Альфа 3200 дал</t>
  </si>
  <si>
    <t xml:space="preserve">№ 7695191 от 28.05.2025 спирт пищевой Альфа 3200 дал </t>
  </si>
  <si>
    <t>№ 7708158 от 02.06.2025 спирт пищевой Альфа 3200 дал</t>
  </si>
  <si>
    <t>№ 7751577 от 16.06.2025 спирт пищевой Альфа 3200 дал</t>
  </si>
  <si>
    <t>№ 7767445 от 20.06.2025 спирт пищевой Альфа 3200 дал</t>
  </si>
  <si>
    <t>№ 7783187 от 26.06.2025 Спирт пиўевой Альфа 3200 дал</t>
  </si>
  <si>
    <t>№ 7810969 от 07.07.2025 Спирт пищевой Альфа 3200 дал</t>
  </si>
  <si>
    <t>№ 7824849 от 11.07.2025 спирт пищевой Альфа 3200 дал</t>
  </si>
  <si>
    <t>№ 7824850 от 11.07.2025 спирт пищевой Альфа 3200 дал</t>
  </si>
  <si>
    <t>№ 7824851 от 11.07.2025 спирт пищевой Альфа 3200 дал</t>
  </si>
  <si>
    <t>№ 7887123 от 08.08.2025 спирт пищевой Альфа 3200 дал</t>
  </si>
  <si>
    <t>№ 7889481 от 11.08.2025 спирт пищевой Альфа 3200 дал</t>
  </si>
  <si>
    <t>№ 7914930 от 22.08.2025 Спирт пищевой Альфа 3200 дал</t>
  </si>
  <si>
    <t>№ 7936872 от 04.09.2025 спирт пищевой Альфа 3200 дал</t>
  </si>
  <si>
    <t>№ 7947590 от 11.09.2025 спирт пищевой Альфа 3200 дал</t>
  </si>
  <si>
    <t>№ 7955327 от 17.09.2025 спирт пищевой Альфа 3200 дал</t>
  </si>
  <si>
    <t>№ 7963315 от 23.09.2025 спирт пищевой Альфа 3200 дал</t>
  </si>
  <si>
    <t>"QARATAW VINOZAVODI" MAS'ULIYATI CHEKLANGAN JAMIYAT</t>
  </si>
  <si>
    <t>№ 7947589 от 11.09.2025 спирт пищевой Люкс 4400 дал</t>
  </si>
  <si>
    <t>№ 7378449 от 10.02.2025 Спирт технический</t>
  </si>
  <si>
    <t>№ 7614439 от 05.05.2025 Спирт технический 20 дал</t>
  </si>
  <si>
    <t>№ 7847377 от 21.07.2025 спирт технический 20 дал</t>
  </si>
  <si>
    <t>"RA'NOPHARM MED" MAS'ULIYATI CHEKLANGAN JAMIYAT</t>
  </si>
  <si>
    <t>№ 7685516 от 26.05.2025 спирт пищевой Люкс 100 дал</t>
  </si>
  <si>
    <t>№ 7687182 от 26.05.2025 спирт пищевой Люкс 1000 дал</t>
  </si>
  <si>
    <t>№ 7689465 от 27.05.2025 спирт пищевой Люкс 80 дал</t>
  </si>
  <si>
    <t>№ 7710450 от 03.06.2025 спирт пищевой Люкс 1000 дал</t>
  </si>
  <si>
    <t>№ 7711963 от 03.06.2025 спирт пищевой Люкс 170 дал</t>
  </si>
  <si>
    <t>№ 7898556 от 14.08.2025 спирт пищевой Люкс 1170 дал</t>
  </si>
  <si>
    <t>№ 7917054 от 25.08.2025 Спирт пищевой Люкс 1160 дал</t>
  </si>
  <si>
    <t>№ 7930338 от 29.08.2025 спирт пищевой Люкс 1160 дал</t>
  </si>
  <si>
    <t>№ 7940848 от 08.09.2025 спирт пищевой Люкс 1160 дал</t>
  </si>
  <si>
    <t>№ 7952005 от 15.09.2025 спирт пищевой Альфа 810 дал</t>
  </si>
  <si>
    <t>№ 7952838 от 16.09.2025 спирт пищевой Альфа 350 дал</t>
  </si>
  <si>
    <t>№ 7961672 от 22.09.2025 спирт пищевой Альфа 1160 дал</t>
  </si>
  <si>
    <t>№ 7319535 от 03.01.2025 спирт пищевой Люкс 100 дал</t>
  </si>
  <si>
    <t>№ 7321162 от 04.01.2025 спирт пищевой Люкс 100 дал</t>
  </si>
  <si>
    <t>№ 7322529 от 06.01.2025 спирт пищевой Люкс 200 дал</t>
  </si>
  <si>
    <t>№ 7338832 от 16.01.2025 спирт пищевой Люкс 190 дал</t>
  </si>
  <si>
    <t>№ 7344914 от 21.01.2025 спирт пищевой Люкс 200 дал</t>
  </si>
  <si>
    <t>№ 7352818 от 23.01.2025 спирт пищевой Люкс 200 дал</t>
  </si>
  <si>
    <t>№ 7361194 от 29.01.2025 спирт пищевой Люкс 40 дал</t>
  </si>
  <si>
    <t>№ 7363447 от 30.01.2025 спирт пищевой Люкс 200 дал</t>
  </si>
  <si>
    <t>№ 7370135 от 04.02.2025 спирт пищевой Люкс 200 дал</t>
  </si>
  <si>
    <t>№ 7376445 от 07.02.2025 спирт пищевой Люкс 200 дал</t>
  </si>
  <si>
    <t>№ 7382915 от 12.02.2025 спирт пищевой Люкс 200 дал</t>
  </si>
  <si>
    <t>№ 7392737 от 18.02.2025 спирт пищевой Люкс 190 дал</t>
  </si>
  <si>
    <t>№ 7394963 от 19.02.2025 спирт пищевой Люкс 200 дал</t>
  </si>
  <si>
    <t>№ 7406785 от 25.02.2025 спирт пищевой Люкс 200 дал</t>
  </si>
  <si>
    <t>№ 7421160 от 03.03.2025 спирт пищевой Люкс 200 дал</t>
  </si>
  <si>
    <t>№ 7397168 от 20.02.2025 спирт пищевой Люкс 10 дал</t>
  </si>
  <si>
    <t>№ 7631566 от 08.05.2025 спирт пищевой Люкс 50 дал</t>
  </si>
  <si>
    <t>№ 7848924 от 22.07.2025 спирт пищевой Люкс 20 дал</t>
  </si>
  <si>
    <t>№ 7885493 от 08.08.2025 спирт пищевой Люкс 20 дал</t>
  </si>
  <si>
    <t>№ 7904346 от 18.08.2025 спирт пищевой 20 дал Люкс</t>
  </si>
  <si>
    <t>№ 7964680 от 24.09.2025 спирт пищевой Альфа 30 дал</t>
  </si>
  <si>
    <t>"RIVER  MED  PHARM" mas‘uliyati cheklangan jamiyati</t>
  </si>
  <si>
    <t>№ 7757216 от 18.06.2025 Спирт пищевой Люкс 100 дал</t>
  </si>
  <si>
    <t>"RUHSHONA MED FARM" mas‘uliyati cheklangan jamiyati</t>
  </si>
  <si>
    <t>№ 32 от 19.08.2025 транспорт хизмати</t>
  </si>
  <si>
    <t>№ 7659365 от 16.05.2025 спирт пищевой Люкс 200 дал</t>
  </si>
  <si>
    <t>№ 7711964 от 03.06.2025 спирт пищевой Люкс 200 дал</t>
  </si>
  <si>
    <t>№ 7740790 от 12.06.2025 Спирт пищевой Люкс 500 дал</t>
  </si>
  <si>
    <t>№ 7881752 от 06.08.2025 спирт пищевой Люкс 200 дал</t>
  </si>
  <si>
    <t>№ 7945107 от 10.09.2025 спирт пищевой Люкс 200 дал</t>
  </si>
  <si>
    <t>№ 7326778 от 08.01.2025 спирт технический 200 дал</t>
  </si>
  <si>
    <t>№ 7541654 от 10.04.2025 спирт технический 200 дал</t>
  </si>
  <si>
    <t>№ 7870819 от 31.07.2025 спирт технический 200 дал</t>
  </si>
  <si>
    <t>№ 7933149 от 02.09.2025 спирт пищевой Люкс 1200 дал</t>
  </si>
  <si>
    <t>№ 26-юрс от 23.07.2025 Сивушное масло 2 000 дал</t>
  </si>
  <si>
    <t>"SERENE HEALTHCARE" MAS`ULIYATI CHEKLANGAN JAMIYAT XORIJIY KORXONA</t>
  </si>
  <si>
    <t>№ 7377813 от 07.02.2025 спирт пищевой Альфа 20 дал</t>
  </si>
  <si>
    <t>№ 7406787 от 25.02.2025 спирт пищевой Альфа 60 дал</t>
  </si>
  <si>
    <t>№ 7963814 от 23.09.2025 спирт технический 300 дал</t>
  </si>
  <si>
    <t>№ 7449641 от 13.03.2025 спирт технический 50 дал</t>
  </si>
  <si>
    <t xml:space="preserve">№ 7324138 от 07.01.2025 спирт пищевой Люкс 50 дал </t>
  </si>
  <si>
    <t>№ 7327328 от 09.01.2025 спирт пищевой Альфа 40 дал</t>
  </si>
  <si>
    <t>№ 7370137 от 04.02.2025 Спирт пищевой Люкс 100 дал</t>
  </si>
  <si>
    <t>№ 7372182 от 05.02.2025 спирт пищевой Люкс 80 дал</t>
  </si>
  <si>
    <t xml:space="preserve">№ 7387531 от 14.02.2025 спирт пищевой Люкс 120 дал </t>
  </si>
  <si>
    <t>№ 7425903 от 04.03.2025 спирт пищевой Люкс 130 дал</t>
  </si>
  <si>
    <t>№ 7520070 от 04.04.2025 спирт пищевой Люкс 200 дал</t>
  </si>
  <si>
    <t>№ 7579936 от 22.04.2025 спирт пищевой Люкс 120 дал</t>
  </si>
  <si>
    <t>№ 7657513 от 16.05.2025 спирт пищевой Люкс 230 дал</t>
  </si>
  <si>
    <t>№ 7726884 от 09.06.2025 спирт пищевой Люкс 130 дал</t>
  </si>
  <si>
    <t>№ 7770899 от 23.06.2025 спирт пищевой Люкс 110 дал</t>
  </si>
  <si>
    <t>№ 7794964 от 01.07.2025 спирт пищевой Люкс 100 дал</t>
  </si>
  <si>
    <t>№ 7831082 от 15.07.2025 спирт пищевой Люкс 20 дал</t>
  </si>
  <si>
    <t>№ 7835365 от 16.07.2025 спирт пищевой Люкс 20 дал</t>
  </si>
  <si>
    <t>№ 7882881 от 07.08.2025 спирт пищевой Люкс 140 дал</t>
  </si>
  <si>
    <t>№ 7924483 от 27.08.2025 спирт пищевой 290 дал Люкс</t>
  </si>
  <si>
    <t>№ 7925643 от 28.08.2025 Спирт пищевой Люкс 190 дал</t>
  </si>
  <si>
    <t>№ 7968448 от 25.09.2025 спирт пищевой Альфа 180 дал</t>
  </si>
  <si>
    <t>№ 7776557 от 24.06.2025 Спирт технический 50 дал</t>
  </si>
  <si>
    <t>№ 7472124 от 19.03.2025 Спирт технический 20 дал</t>
  </si>
  <si>
    <t>№ 7413274 от 27.02.2025 спирт технический 200 дал</t>
  </si>
  <si>
    <t>№ 7693479 от 28.05.2025 спирт пищевой Люкс 130 дал</t>
  </si>
  <si>
    <t>№ 7794963 от 01.07.2025 Спирт пищевой Люкс 100 дал</t>
  </si>
  <si>
    <t>№ 7933933 от 03.09.2025 спирт пищевой Люкс 100 дал</t>
  </si>
  <si>
    <t>№ 7313660 от 26.12.2024 спирт технический 40 дал</t>
  </si>
  <si>
    <t>№ 7408774 от 25.02.2025 спирт технический 40 дал</t>
  </si>
  <si>
    <t>№ 7532272 от 08.04.2025 спирт технический 40 дал</t>
  </si>
  <si>
    <t>№ 7731963 от 10.06.2025 спирт технический 80 дал</t>
  </si>
  <si>
    <t>№ 7894399 от 13.08.2025 Спирт технический 40 дал</t>
  </si>
  <si>
    <t>№ 7950856 от 15.09.2025 Спирт технический 40 дал</t>
  </si>
  <si>
    <t>"TOSHELECTROAPPARAT" MAS'ULIYATI CHEKLANGAN JAMIYAT</t>
  </si>
  <si>
    <t>№ 7349859 от 22.01.2025 спирт технический 10 дал</t>
  </si>
  <si>
    <t>№ 7854567 от 24.07.2025 спирт технический 20 дал</t>
  </si>
  <si>
    <t>"TVS METALL" mas‘uliyati cheklangan jamiyati</t>
  </si>
  <si>
    <t>№ 7879316 от 05.08.2025 Спирт технический 30 дал</t>
  </si>
  <si>
    <t>№ 7380669 от 11.02.2025 спирт пищевой Альфа 1400 дал</t>
  </si>
  <si>
    <t>№ 7382329 от 11.02.2025 спирт пищевой Альфа 200 дал</t>
  </si>
  <si>
    <t>№ 7631567 от 08.05.2025 спирт пищевой Альфа 500 дал</t>
  </si>
  <si>
    <t>№ 7634836 от 12.05.2025 спирт пищевой Альфа 500 дал</t>
  </si>
  <si>
    <t>№ 7637111 от 12.05.2025 спирт пищевой Альфа 550 дал</t>
  </si>
  <si>
    <t>№ 7330456 от 13.01.2025 спирт технический 50 дал</t>
  </si>
  <si>
    <t>№ 7514867 от 03.04.2025 спирт технический 30 дал</t>
  </si>
  <si>
    <t>№ 7681889 от 23.05.2025 спирт технический 30 дал</t>
  </si>
  <si>
    <t>№ 7869453 от 31.07.2025 спирт технический 30 дал</t>
  </si>
  <si>
    <t>№ 7507530 от 01.04.2025 спирт технический 100 дал</t>
  </si>
  <si>
    <t>№ 7410047 от 26.02.2025 спирт технический 1000 дал</t>
  </si>
  <si>
    <t>№ 7842005 от 18.07.2025 спирт технический 1000 дал</t>
  </si>
  <si>
    <t>№ 7652704 от 15.05.2025 спирт пищевой Люкс 100 дал</t>
  </si>
  <si>
    <t>№ 7864111 от 29.07.2025 Спирт пищевой Люкс 100 дал</t>
  </si>
  <si>
    <t>"VITABIOTICS FARM" MAS'ULIYATI CHEKLANGAN JAMIYAT</t>
  </si>
  <si>
    <t>№ 7864112 от 29.07.2025 спирт пищевой Люкс 100 дал</t>
  </si>
  <si>
    <t xml:space="preserve">№ 7325399 от 07.01.2025 спирт пищевой люкс 1600 дал </t>
  </si>
  <si>
    <t>№ 7380258 от 10.02.2025 спирт пищевой Люкс 1200 дал</t>
  </si>
  <si>
    <t>№ 7574780 от 21.04.2025 спирт пищевой Люкс 1600 дал</t>
  </si>
  <si>
    <t>№ 7729063 от 09.06.2025 спирт пищевой Люкс 1600 дал</t>
  </si>
  <si>
    <t>№ 7813715 от 08.07.2025 спирт пищевой Люкс 1200 дал</t>
  </si>
  <si>
    <t>№ 7813716 от 08.07.2025 спирт пищевой Люкс 1200 дал</t>
  </si>
  <si>
    <t>№ 7887121 от 08.08.2025 спирт пищевой Люкс 1600 дал</t>
  </si>
  <si>
    <t>№ 7943698 от 09.09.2025 Спирт пищевой Люкс 2400 дал</t>
  </si>
  <si>
    <t>№ 7520038 от 04.04.2025 спирт технический 10 дал</t>
  </si>
  <si>
    <t>№ 7342077 от 20.01.2025 спирт технический 50 дал</t>
  </si>
  <si>
    <t>№ 7430614 от 05.03.2025 спирт технический 50 дал</t>
  </si>
  <si>
    <t>№ 7631559 от 08.05.2025 спирт технический 50 дал</t>
  </si>
  <si>
    <t>№ 7850462 от 22.07.2025 Спирт технический 50 дал</t>
  </si>
  <si>
    <t>№ 7888494 от 11.08.2025 спирт технический 50 дал</t>
  </si>
  <si>
    <t>№ 7932999 от 02.09.2025 спирт технический 50 дал</t>
  </si>
  <si>
    <t>№ 7630447 от 08.05.2025 спирт пищевой Люкс 3200 дал</t>
  </si>
  <si>
    <t>№ 7677362 от 22.05.2025 спирт пищевой Люкс 3200 дал</t>
  </si>
  <si>
    <t>№ 7691313 от 27.05.2025 спирт пищевой Люкс 3200 дал</t>
  </si>
  <si>
    <t>№ 7691314 от 27.05.2025 спирт пищевой Люкс 3200 дал</t>
  </si>
  <si>
    <t>№ 7729064 от 09.06.2025 спирт пищевой Люкс 3200 дал</t>
  </si>
  <si>
    <t>№ 7729065 от 09.06.2025 спирт пищевой Люкс 3200 дал</t>
  </si>
  <si>
    <t>№ 7733896 от 10.06.2025 спирт пищевой Альфа 3200 дал</t>
  </si>
  <si>
    <t>№ 7823778 от 11.07.2025 спирт пищевой Люкс 3200 дал</t>
  </si>
  <si>
    <t>№ 7921972 от 26.08.2025 спирт пищевой Люкс 3200 дал</t>
  </si>
  <si>
    <t>№ 7959015 от 19.09.2025 спирт пищевой Люкс 3200 дал</t>
  </si>
  <si>
    <t>№ 7469969 от 19.03.2025 Спирт технический 100 дал</t>
  </si>
  <si>
    <t>№ 7816473 от 09.07.2025 спирт технический 100 дал</t>
  </si>
  <si>
    <t>№ 7667868 от 20.05.2025 спирт пищевой Люкс 120 дал</t>
  </si>
  <si>
    <t>№ 7831079 от 15.07.2025 спирт пищевой Люкс 120 дал</t>
  </si>
  <si>
    <t>№ 7959484 от 19.09.2025 спирт пищевой Альфа 120 дал</t>
  </si>
  <si>
    <t>№ 7323873 от 06.01.2025 спирт пищевой Люкс 26400 дал (форвард)</t>
  </si>
  <si>
    <t>№ 7365190 от 30.01.2025 спирт пищевой Люкс 26400 дал (форвард)</t>
  </si>
  <si>
    <t>№ 7425012 от 04.03.2025 спирт пищевой Люкс (форвард)  17200 дал</t>
  </si>
  <si>
    <t>№ 7520847 от 04.04.2025 Спирт пищевой Люкс 17200 дал</t>
  </si>
  <si>
    <t>№ 7574779 от 21.04.2025 Спирт пищевой Люкс 17200 дал (форвард)</t>
  </si>
  <si>
    <t>№ 7591036 от 25.04.2025 спирт пищевой Люкс 400 дал</t>
  </si>
  <si>
    <t>№ 7612492 от 02.05.2025 спирт пищевой Люкс 25600 дал</t>
  </si>
  <si>
    <t xml:space="preserve">№ 7711382 от 03.06.2025 Спирт пищевой Люкс 25200 дал </t>
  </si>
  <si>
    <t>№ 7763109 от 19.06.2025 Спирт пищевой Люкс 400 дал</t>
  </si>
  <si>
    <t>№ 7823779 от 11.07.2025 спирт пищевой Люкс 3200 дал</t>
  </si>
  <si>
    <t>№ 7823780 от 11.07.2025 спирт пищевой Люкс 22000 дал</t>
  </si>
  <si>
    <t>№ 7886387 от 08.08.2025 Спирт пищевой Люкс 25600 дал</t>
  </si>
  <si>
    <t>№ 7939259 от 05.09.2025 Спирт пищевой Люкс 25600 дал</t>
  </si>
  <si>
    <t>№ 7961110 от 22.09.2025 спирт пищевой Люкс 400 дал</t>
  </si>
  <si>
    <t>№ 7289041 от 13.12.2024 Спирт технический 300 дал</t>
  </si>
  <si>
    <t>№ 7416840 от 28.02.2025 спирт технический 300 дал</t>
  </si>
  <si>
    <t>№ 7681888 от 23.05.2025 спирт технический 300 дал</t>
  </si>
  <si>
    <t>№ 7804674 от 04.07.2025 спирт технический 300 дал</t>
  </si>
  <si>
    <t>№ 7428366 от 05.03.2025 спирт пищевой Люкс 150 дал</t>
  </si>
  <si>
    <t>№ 7455996 от 14.03.2025 спирт пищевой Люкс 140 дал</t>
  </si>
  <si>
    <t>№ 7610591 от 02.05.2025 спирт пищевой Люкс 440 дал</t>
  </si>
  <si>
    <t>№ 7328407 от 09.01.2025 спирт пищевой Альфа 200 дал</t>
  </si>
  <si>
    <t>№ 7469999 от 19.03.2025 спирт пищевой Альфа 200 дал</t>
  </si>
  <si>
    <t>№ 7573963 от 21.04.2025 Спирт пищевой Альфа 300 дал</t>
  </si>
  <si>
    <t>№ 7654517 от 15.05.2025 спирт пищевой Альфа 300 дал</t>
  </si>
  <si>
    <t>№ 7864113 от 29.07.2025 спирт пищевой Альфа 300 дал</t>
  </si>
  <si>
    <t>DUK Toshkent Issiqlik markazi</t>
  </si>
  <si>
    <t>№ 7403529 от 24.02.2025 спирт технический 30 дал</t>
  </si>
  <si>
    <t>№ 7557825 от 15.04.2025 спирт технический 300 дал</t>
  </si>
  <si>
    <t>Mas`uliyati cheklangan jamiyati"PLASTEKS" qo'shma korxonasi</t>
  </si>
  <si>
    <t>№ 7362691 от 29.01.2025 спирт технический 50 дал</t>
  </si>
  <si>
    <t>№ 207-юрс от 04.08.2025 услуги на железнодорожной ветки</t>
  </si>
  <si>
    <t>№ 7331682 от 13.01.2025 спирт пищевой Люкс 100 дал</t>
  </si>
  <si>
    <t>№ 7382918 от 12.02.2025 Спирт пищевой Люкс 90 дал</t>
  </si>
  <si>
    <t>№ 7489191 от 25.03.2025 спирт пищевой Люкс 100 дал</t>
  </si>
  <si>
    <t>№ 7607253 от 01.05.2025 спирт пищевой Люкс 100 дал</t>
  </si>
  <si>
    <t>№ 7680277 от 23.05.2025 спирт пищевой Люкс 100 дал</t>
  </si>
  <si>
    <t>№ 7772741 от 23.06.2025 спирт пищевой Люкс 100 дал</t>
  </si>
  <si>
    <t>№ 7845770 от 21.07.2025 спирт пищевой Люкс 100 дал</t>
  </si>
  <si>
    <t>№ 7930337 от 29.08.2025 спирт пищевой Люкс 100 дал</t>
  </si>
  <si>
    <t>№ 7323610 от 06.01.2025 спирт технический 100 дал</t>
  </si>
  <si>
    <t>№ 7379998 от 10.02.2025 спирт технический 100 дал</t>
  </si>
  <si>
    <t>№ 7423110 от 03.03.2025 спирт технический 200 дал</t>
  </si>
  <si>
    <t>№ 7814510 от 08.07.2025 спирт технический 200 дал</t>
  </si>
  <si>
    <t>№ 28-юрс от 27.12.2024 Хим.вода 4 850 м.куб</t>
  </si>
  <si>
    <t>№ 7-юрс от 04.01.2025 Газбражение 4 800 тн</t>
  </si>
  <si>
    <t>MChJ ATSETAT BIZNES</t>
  </si>
  <si>
    <t>№ 25 от 07.07.2025 Сивушное масло 4000 дал</t>
  </si>
  <si>
    <t>MChJ BIO XLOR AKTIV</t>
  </si>
  <si>
    <t>№ 7663329 от 19.05.2025 спирт технический 50 дал</t>
  </si>
  <si>
    <t>№ 7691123 от 27.05.2025 спирт технический 70 дал</t>
  </si>
  <si>
    <t>№ 7324135 от 07.01.2025 спирт пищевой Люкс 250 дал</t>
  </si>
  <si>
    <t>№ 7394962 от 19.02.2025 спирт пищевой Люкс 250 дал</t>
  </si>
  <si>
    <t>№ 7529479 от 07.04.2025 спирт пищевой Люкс 250 дал</t>
  </si>
  <si>
    <t>№ 7643145 от 13.05.2025 спирт пищевой Люкс 250 дал</t>
  </si>
  <si>
    <t>№ 7733728 от 10.06.2025 спирт пищевой Люкс 250 дал</t>
  </si>
  <si>
    <t>№ 7876435 от 04.08.2025 Спирт пищевой Люкс 250 дал</t>
  </si>
  <si>
    <t>№ 7952003 от 15.09.2025 спирт пищевой Альфа 250 дал</t>
  </si>
  <si>
    <t>MChJ DENTAFILL PLYUS</t>
  </si>
  <si>
    <t>№ 7397169 от 20.02.2025 спирт пищевой Люкс 200 дал</t>
  </si>
  <si>
    <t>№ 7654515 от 15.05.2025 спирт пищевой Люкс 300 дал</t>
  </si>
  <si>
    <t>№ 7894400 от 13.08.2025 спирт пищевой Люкс 300 дал</t>
  </si>
  <si>
    <t>MChJ ECO PHARM MED INVEST</t>
  </si>
  <si>
    <t>№ 7358990 от 28.01.2025 спирт пищевой Люкс 480 дал</t>
  </si>
  <si>
    <t>№ 7361193 от 29.01.2025 спирт пищевой Люкс 720 дал</t>
  </si>
  <si>
    <t>MChJ G`afur G`ulom nomidagi nashriyot-matbaa ijodiy uyi</t>
  </si>
  <si>
    <t>№ 7472125 от 19.03.2025 спирт технический 100 дал</t>
  </si>
  <si>
    <t>№ 7758758 от 18.06.2025 спирт технический 100 дал</t>
  </si>
  <si>
    <t>№ 7937542 от 04.09.2025 Спирт технический 100 дал</t>
  </si>
  <si>
    <t>№ 7961666 от 22.09.2025 спирт технический 200 дал</t>
  </si>
  <si>
    <t>№ 7365772 от 31.01.2025 спирт пищевой Люкс 120 дал</t>
  </si>
  <si>
    <t>№ 7367952 от 03.02.2025 спирт пищевой Люкс 30 дал</t>
  </si>
  <si>
    <t>№ 7689462 от 27.05.2025 спирт пищевой Люкс 150 дал</t>
  </si>
  <si>
    <t>№ 7691129 от 27.05.2025 спирт пишевой Люкс 250 дал</t>
  </si>
  <si>
    <t>№ 7374344 от 06.02.2025 Спирт пищевой 400 дал</t>
  </si>
  <si>
    <t>№ 7637112 от 12.05.2025 спирт пищевой Альфа 100 дал</t>
  </si>
  <si>
    <t>№ 7740792 от 12.06.2025 спирт пищевой Альфа 200 дал</t>
  </si>
  <si>
    <t>№ 7842011 от 18.07.2025 Спирт пищевой Альфа 200 дал</t>
  </si>
  <si>
    <t>№ 7877796 от 05.08.2025 спирт пищевой Альфа 200 дал</t>
  </si>
  <si>
    <t>№ 7344913 от 21.01.2025 Спирт пищеквой Люкс 150 дал</t>
  </si>
  <si>
    <t>№ 7493262 от 26.03.2025 спирт пищевой Люкс 500 дал</t>
  </si>
  <si>
    <t>№ 7532340 от 08.04.2025 спирт пищевой Люкс 400 дал</t>
  </si>
  <si>
    <t>№ 7537226 от 09.04.2025 Спирт пищевой Люкс 400 дал</t>
  </si>
  <si>
    <t>№ 34 от 27.08.2025 транспорт хизмати</t>
  </si>
  <si>
    <t>№ 7347935 от 22.01.2025 спирт пищевой Люкс 50 дал</t>
  </si>
  <si>
    <t>№ 7410053 от 26.02.2025 спирт пищевой Люкс 50 дал</t>
  </si>
  <si>
    <t>№ 7621178 от 06.05.2025 спирт пищевой Люкс 50 дал</t>
  </si>
  <si>
    <t>№ 7740791 от 12.06.2025 спирт пищевой Люкс 50 дал</t>
  </si>
  <si>
    <t>№ 7912699 от 21.08.2025 спирт пищевой Люкс 200 дал</t>
  </si>
  <si>
    <t>№ 7320782 от 03.01.2025 спирт пищевой 300 дал Альфа</t>
  </si>
  <si>
    <t>№ 7322530 от 06.01.2025 спирт пищевой Люкс 600 дал</t>
  </si>
  <si>
    <t>№ 7356522 от 27.01.2025 спирт пищевой Люкс 480 дал</t>
  </si>
  <si>
    <t>№ 7358989 от 28.01.2025 спирт пищевой Люкс 120 дал</t>
  </si>
  <si>
    <t xml:space="preserve">№ 7378454 от 10.02.2025 спирт пищевой Люкс 600 </t>
  </si>
  <si>
    <t>№ 7469998 от 19.03.2025 Спирт пищевой Люкс170 дал</t>
  </si>
  <si>
    <t>№ 7527091 от 07.04.2025 спирт пищевой Люкс 170 дал</t>
  </si>
  <si>
    <t>№ 7603424 от 30.04.2025 спирт пищевой Люкс 300 дал</t>
  </si>
  <si>
    <t>№ 7603425 от 30.04.2025 спирт пищевой Люкс 300 дал</t>
  </si>
  <si>
    <t>№ 7619179 от 06.05.2025 Спирт пищевой Люкс 300 дал</t>
  </si>
  <si>
    <t>№ 7619180 от 06.05.2025 спирт пищевой Люкс 300 дал</t>
  </si>
  <si>
    <t>№ 7693480 от 28.05.2025 спирт пищевой Люкс 300 дал</t>
  </si>
  <si>
    <t>№ 7697345 от 29.05.2025 спирт пищевой Люкс 300 дал</t>
  </si>
  <si>
    <t>№ 7749673 от 16.06.2025 спирт пищевой Люкс 300 дал</t>
  </si>
  <si>
    <t>№ 7749674 от 16.06.2025 спирт пищевой Люкс 300 дал</t>
  </si>
  <si>
    <t>№ 7801238 от 03.07.2025 Спирт пищевой Люкс 150 дал</t>
  </si>
  <si>
    <t>№ 7804676 от 04.07.2025 спирт пищевой Люкс 150 дал</t>
  </si>
  <si>
    <t>№ 7804677 от 04.07.2025 спирт пищевой Люкс 300 дал</t>
  </si>
  <si>
    <t>№ 7828683 от 14.07.2025 спирт пищевой Люкс 350 дал</t>
  </si>
  <si>
    <t>№ 7828684 от 14.07.2025 спирт пищевой Люкс 150 дал</t>
  </si>
  <si>
    <t>№ 7831081 от 15.07.2025 Спирт пищевой Люкс 200 дал</t>
  </si>
  <si>
    <t>№ 7908386 от 20.08.2025 спирт пищевой Люкс 300 дал</t>
  </si>
  <si>
    <t>№ 7913843 от 22.08.2025 Спирт пищевой Люкс 400 дал</t>
  </si>
  <si>
    <t>№ 7950861 от 15.09.2025 Спирт пищевой Альфа 500 дал</t>
  </si>
  <si>
    <t>№ 7331681 от 13.01.2025 спирт пищевой Люкс 100 дал</t>
  </si>
  <si>
    <t>№ 7731973 от 10.06.2025 спирт пищевой Люкс 150 дал</t>
  </si>
  <si>
    <t>№ 7871820 от 01.08.2025 спирт пищевой Люкс 200 дал</t>
  </si>
  <si>
    <t>№ 7266181 от 28.11.2024 спирт пищевой Альфа 3200 дал</t>
  </si>
  <si>
    <t>№ 7267700 от 29.11.2024 Спир пищевой</t>
  </si>
  <si>
    <t>№ 7328568 от 09.01.2025 Спирт пищевой Альфа 3200 дал</t>
  </si>
  <si>
    <t>№ 7330129 от 10.01.2025 спирт пищевой Альфа 3200 дал</t>
  </si>
  <si>
    <t>№ 7335973 от 15.01.2025 спирт пищевой Альфа 3200 дал (форвард)</t>
  </si>
  <si>
    <t>№ 7338440 от 16.01.2025 Спирт пищевой Альфа</t>
  </si>
  <si>
    <t>№ 7341497 от 17.01.2025 Спирт пищевой Альфа 3200 дал</t>
  </si>
  <si>
    <t>№ 7347184 от 21.01.2025 спирт пищевой Альфа 2000 дал</t>
  </si>
  <si>
    <t>№ 7349243 от 22.01.2025 спирт пищевой Альфа 1200 дал</t>
  </si>
  <si>
    <t>№ 7352080 от 23.01.2025 Спирт пищевой Альфа 1600 дал</t>
  </si>
  <si>
    <t>№ 7355127 от 24.01.2025 Спирт пищевой Альфа 1600 дал</t>
  </si>
  <si>
    <t>№ 7357421 от 27.01.2025 спирт пищевой Альфа 3200 дал</t>
  </si>
  <si>
    <t>№ 7362250 от 29.01.2025 спирт пищевой Альфа 3200 дал</t>
  </si>
  <si>
    <t>№ 7364503 от 30.01.2025 спирт пищевой Альфа 3200 дал</t>
  </si>
  <si>
    <t>№ 7366869 от 31.01.2025 спирт пищевой Альфа 3200 дал</t>
  </si>
  <si>
    <t>№ 7369666 от 03.02.2025 Спирт пищевой Альфа 3200 дал</t>
  </si>
  <si>
    <t>№ 7371165 от 04.02.2025 спирт пищевой Альфа 3200 дал</t>
  </si>
  <si>
    <t>№ 7375939 от 06.02.2025 спирт пищевой Альфа 3200 дал</t>
  </si>
  <si>
    <t>№ 7379578 от 10.02.2025 Спирт пищевой Альфа 3200 дал</t>
  </si>
  <si>
    <t>№ 7381920 от 11.02.2025 спирт пищевой Альфа 3200 дал</t>
  </si>
  <si>
    <t>№ 7384113 от 12.02.2025 Спирт пищевой Альфа 3200 дал</t>
  </si>
  <si>
    <t>№ 7388831 от 14.02.2025 Спирт пищевой Альфа 3200 дал</t>
  </si>
  <si>
    <t>№ 7389153 от 20.02.2025 Спирт пищевой Альфа 3200 дал</t>
  </si>
  <si>
    <t>№ 7391061 от 17.02.2025 спирт пищевой 3200 дал Альфа</t>
  </si>
  <si>
    <t>№ 7394489 от 18.02.2025 спирт пищевой Альфа 3200 дал</t>
  </si>
  <si>
    <t>№ 7395997 от 19.02.2025 Спирт пищевой Альфа 3200 дал</t>
  </si>
  <si>
    <t>№ 7401907 от 21.02.2025 Спирт пищевой Альфа 3200 дал</t>
  </si>
  <si>
    <t>№ 7404979 от 24.02.2025 спирт пищевой Альфа 3200 дал</t>
  </si>
  <si>
    <t>№ 7408215 от 25.02.2025 спирт пищевой Альфа 3200 дал</t>
  </si>
  <si>
    <t>№ 7411220 от 26.02.2025 спирт пищевой Альфа 3200 дал</t>
  </si>
  <si>
    <t>№ 7414370 от 27.02.2025 спирт пищевой Альфа 3200 дал</t>
  </si>
  <si>
    <t>№ 7422345 от 03.03.2025 спирт пищевой Люкс 3200 дал</t>
  </si>
  <si>
    <t>№ 7426937 от 04.03.2025 спирт пищевой Люкс 3200 дал</t>
  </si>
  <si>
    <t>№ 7429544 от 05.03.2025 спирт пищевой Альфа 46800 дал (форвард)</t>
  </si>
  <si>
    <t>№ 7569226 от 18.04.2025 спирт пищевой Альфа 46000 дал (форвард)</t>
  </si>
  <si>
    <t>№ 7698303 от 29.05.2025 Спирт пищевой Альфа 46 000 дал Форвард</t>
  </si>
  <si>
    <t>№ 7792274 от 30.06.2025 спирт пищевой Альфа 46000 дал</t>
  </si>
  <si>
    <t>№ 7864943 от 29.07.2025 спирт пищевой Альфа 3200 дал</t>
  </si>
  <si>
    <t>№ 7864944 от 29.07.2025 спирт пищевой Альфа 42800 дал</t>
  </si>
  <si>
    <t>№ 7933150 от 02.09.2025 спирт пищевой Альфа 3200 дал</t>
  </si>
  <si>
    <t>№ 7933151 от 02.09.2025 спирт пищевой Альфа 42800 дал</t>
  </si>
  <si>
    <t>№ 7673911 от 21.05.2025 спирт технический 100 дал</t>
  </si>
  <si>
    <t>№ 7397163 от 20.02.2025 спирт технический 30 дал</t>
  </si>
  <si>
    <t>№ 7757210 от 18.06.2025 спирт технический 30 дал</t>
  </si>
  <si>
    <t>№ 7325680 от 08.01.2025 спирт пищевой Люкс 40 дал</t>
  </si>
  <si>
    <t>№ 7578173 от 22.04.2025 спирт пищевой Люкс 30 дал</t>
  </si>
  <si>
    <t>№ 7799484 от 02.07.2025 спирт пищевой Люкс 30 дал</t>
  </si>
  <si>
    <t>SAMANDAR MED PLUS</t>
  </si>
  <si>
    <t>№ 7782340 от 26.06.2025 спирт пищевой Люкс 20 дал</t>
  </si>
  <si>
    <t>№ 7833183 от 15.07.2025 спирт пищевой Люкс 30 дал</t>
  </si>
  <si>
    <t>№ 7836916 от 16.07.2025 спирт пищевой Люкс 70 дал</t>
  </si>
  <si>
    <t>№ 7853140 от 23.07.2025 спирт пищевой Люкс 50 дал</t>
  </si>
  <si>
    <t>№ 7339452 от 17.01.2025 спирт технический 260 дал</t>
  </si>
  <si>
    <t>№ 35-юрс от 12.02.2025 Пар товарный</t>
  </si>
  <si>
    <t>№ 7891577 от 12.08.2025 спирт технический 200 дал</t>
  </si>
  <si>
    <t xml:space="preserve"> Pirim Group Limited shirka</t>
  </si>
  <si>
    <t>№ 200625 от 20.06.2025 услуги транспортные</t>
  </si>
  <si>
    <t>Omnia Della Technologies  S,P.A.</t>
  </si>
  <si>
    <t>№ 20007414_OFF_R2_EK_EN_RU  от 20.03.2025 Запчасти 11 000 Евро</t>
  </si>
  <si>
    <t>№ 20031460_OFF_RO_EK_EN_RU от 12.04.2025 Доп усл.по пусконалад.работам оборуд</t>
  </si>
  <si>
    <t>№ 2025-009-00008413_OFF_r3_NK_ru.it от 18.03.2025 Градирня 319 200 Евро</t>
  </si>
  <si>
    <t>№ OFF-00000247_RO_FС_ЕN_RU  от 01.03.2024 Доп.№1 от 20.06.2024 года Линия БРУ</t>
  </si>
  <si>
    <t>ТОО  "Бюлер Сервис Казахстан"</t>
  </si>
  <si>
    <t>№ 20250303 от 03.03.2025 Дробилка 317 000 дол.США</t>
  </si>
  <si>
    <t>ТОО "Grain Trade Export"</t>
  </si>
  <si>
    <t>№ 16/07 от 16.07.2025 Пшеница 4-го класса 5130 тн</t>
  </si>
  <si>
    <t>№ И-18 от 27.03.2025 Сертификация продукции технический спирт</t>
  </si>
  <si>
    <t>"ALLIANCE STANDARD GROUP" MAS`ULIYATI CHEKLANGAN JAMIYAT</t>
  </si>
  <si>
    <t>№ 255 от 09.01.2025 Хужжатларни расмийлаштириш</t>
  </si>
  <si>
    <t>"ALOQABANK" aksiyadorlik tijorat banki</t>
  </si>
  <si>
    <t>№ 10/185-24 от 15.04.2024 талабнома МИБ Зангиота тум. (Кодиров Ш.)</t>
  </si>
  <si>
    <t>№ 03/25 от 10.01.2025 кап. ремонт эл.дв.</t>
  </si>
  <si>
    <t>№ 19/25 от 15.05.2025 кап. ремонт эл.дв.</t>
  </si>
  <si>
    <t>№ 21/25 от 30.05.2025 кап. ремонт эл.дв.</t>
  </si>
  <si>
    <t>№ 22/25 от 13.06.2025 кап. ремонт эл.дв.</t>
  </si>
  <si>
    <t>№ 34/25 от 21.08.2025 кап. ремонт эл.дв.</t>
  </si>
  <si>
    <t>№ 39/25 от 16.09.2025 кап. ремонт эл.дв.</t>
  </si>
  <si>
    <t>№ 13/01-Тех от 13.01.2025 Услуга автокран</t>
  </si>
  <si>
    <t>"BUXORO MAKTABI" MAS'ULIYATI CHEKLANGAN JAMIYAT</t>
  </si>
  <si>
    <t>№ 533 от 21.08.2025 учеба дочки Абдухалиловой М</t>
  </si>
  <si>
    <t>"CAPITAL GATE" MAS'ULIYATI CHEKLANGAN JAMIYAT</t>
  </si>
  <si>
    <t>№ 1 от 05.05.2025 Брокерские услуги</t>
  </si>
  <si>
    <t>№ 8 от 01.01.2025 вывоза мусора</t>
  </si>
  <si>
    <t>"DAVLAT EKOLOGIK EKSPERTIZASI MARKAZI" DAVLAT MUASSASASI</t>
  </si>
  <si>
    <t>№ Рапорт от 03.03.2025 Давлат экологик экспертизадан утказиш</t>
  </si>
  <si>
    <t>"DIO ARX PROJECT" MAS`ULIYATI CHEKLANGAN JAMIYAT</t>
  </si>
  <si>
    <t xml:space="preserve">№ 21 от 23.07.2024 навес лойихаси </t>
  </si>
  <si>
    <t>"ECO TAEM" MAS'ULIYATI CHEKLANGAN JAMIYAT</t>
  </si>
  <si>
    <t>№ 1 от 22.01.2025 Услуга ПДВ ПДО ПДС</t>
  </si>
  <si>
    <t>№ 3-У от 03.02.2025 услуга эл.щита</t>
  </si>
  <si>
    <t>"ELEKTRON ONLAYN-AUKSIONLARNI TASHKIL ETISH MARKAZI" davlat unitar korxonasi</t>
  </si>
  <si>
    <t>№ 0007791-2024-2 от 17.07.2024 Организация торгов E-auksion.uz</t>
  </si>
  <si>
    <t>№ 121 от 29.05.2025 Аренда аргон баллонов</t>
  </si>
  <si>
    <t>№ 127 от 10.06.2025 Аренда аргон баллонов</t>
  </si>
  <si>
    <t>№ 66 от 18.03.2025 Аренда аргон баллонов</t>
  </si>
  <si>
    <t>№ 88 от 11.04.2025 Аренда аргон баллонов</t>
  </si>
  <si>
    <t>№ 96 от 21.04.2025 Аренда аргон баллонов</t>
  </si>
  <si>
    <t>№ 2025-05-01/ТОот 23.04.2025 Услуги по расходомера</t>
  </si>
  <si>
    <t>№ 25/9 от 09.01.2025 Дератизация Дезинсекция ХДС</t>
  </si>
  <si>
    <t>№ 43-01-60/0000032-2025 от 04.04.2025 Сугурта опасный объект</t>
  </si>
  <si>
    <t>№ 46.12-01-55/010-2025 от 13.01.2025 Сугурта</t>
  </si>
  <si>
    <t>№ 2/К от 05.02.2025 Оценки системы корпоративного управления</t>
  </si>
  <si>
    <t>№ 3/К от 07.04.2025 Оценки системы корпоративного управления</t>
  </si>
  <si>
    <t>№ 6/К от 17.07.2025 Оценки системы корпоративного управления</t>
  </si>
  <si>
    <t>"LOGOBLY" MAS`ULIYATI CHEKLANGAN JAMIYAT</t>
  </si>
  <si>
    <t>№ 25 от 15.05.2025 Тех осмотр а/машины АО Биокимё</t>
  </si>
  <si>
    <t>№ 017/04 от 25.04.2025 Услуга монтажа станции АТС</t>
  </si>
  <si>
    <t>"MODERN MEDICINE ALLIANCE" Mas'uliyati cheklangan jamiyati</t>
  </si>
  <si>
    <t>№ 5284431.1.1 от 10.07.2025 Учеба 9человек</t>
  </si>
  <si>
    <t>№ 5306505.1.1 от 15.07.2025 Учеба 49человек</t>
  </si>
  <si>
    <t>"MTSFER-U" Mas'uliyati cheklangan jamiyat</t>
  </si>
  <si>
    <t>№44-К от 06.02.2025 обучение</t>
  </si>
  <si>
    <t>"MUHAMMAD AL-XORAZMIY NOMIDAGI TOSHKENT AXBOROT TEXNOLOGIYALARI UNIVERSITETI" DAVLAT MUASSASASI</t>
  </si>
  <si>
    <t>№ B3802428133/K от 09.09.2024 за Учебу сына Мирзатиллаева И</t>
  </si>
  <si>
    <t>№ KM3802541793 от 25.06.2025 за учебу сына Мирзатиллаевой И</t>
  </si>
  <si>
    <t>№ 16/06 от 16.06.2025 Кап ремонт глубинного насос</t>
  </si>
  <si>
    <t>25-001-206540 от 18.04.2025г. Поверка СИ</t>
  </si>
  <si>
    <t>25-001-213409 от 05.06.2025г. Поверка СИ</t>
  </si>
  <si>
    <t>25-001-216614 от 27.06.2025г. Поверка СИ</t>
  </si>
  <si>
    <t>25-003-213406 от 05.06.2025г. Поверка СИ</t>
  </si>
  <si>
    <t>25-103-201525 от 17.03.2025г. Поверка СИ</t>
  </si>
  <si>
    <t>№ 25-001-226863 от 03.09.2025 Поверка весов</t>
  </si>
  <si>
    <t>"O'zbekiston Respublikasi Tashqi iqtisodiy faoliyat milliy banki" aksiyadorlik jamiyati</t>
  </si>
  <si>
    <t>№ Зарплата от 01.01.2024</t>
  </si>
  <si>
    <t>"O`ZTEMIRYO`LKONTEYNER" aksiyadorlik jamiyati</t>
  </si>
  <si>
    <t>№ 17/34 от 08.09.2025 Поверка вагонных весов</t>
  </si>
  <si>
    <t>№ OSG-TS-06/02/2025-03 от 22.01.2025 web sayt</t>
  </si>
  <si>
    <t>№ 5 от 06.01.2025 Гостиница итальянец</t>
  </si>
  <si>
    <t>"RAQAMLI IQTISODIYOT VA AGROTEXNOLOGIYALAR UNIVERSITETI" MAS'ULIYATI CHEKLANGAN JAMIYAT</t>
  </si>
  <si>
    <t>№ 003-b/24-2 от 19.09.2024 за Учебу сына Урманов Р.</t>
  </si>
  <si>
    <t>"RISE BUSINESS AKTIV" MAS`ULIYATI CHEKLANGAN JAMIYAT</t>
  </si>
  <si>
    <t>№ 4 от 03.12.2024 Лойиха</t>
  </si>
  <si>
    <t>"RUSSKIY REGISTR-SREDNAYA AZIA" xususiy korxonasi</t>
  </si>
  <si>
    <t>318/24 от 26.05.2025г ИСО</t>
  </si>
  <si>
    <t>"SERGELI ANTIKOR" MAS'ULIYATI CHEKLANGAN JAMIYAT</t>
  </si>
  <si>
    <t>№ 1804/25 от 18.04.2025 Теплоизоляционные работы 648м2</t>
  </si>
  <si>
    <t>№ 065 от 14.08.2024 Деклорантский услуга ДОП РАСХОДЫ</t>
  </si>
  <si>
    <t>"TOSHKENT AMALIY FANLAR UNIVERSITETI" MAS'ULIYATI CHEKLANGAN JAMIYAT XORIJIY KORXONA</t>
  </si>
  <si>
    <t xml:space="preserve">№ 24/09-2-BS-01-0378 от 12.09.2024 Контракт учебы  дочь Ташпулатовой Ю </t>
  </si>
  <si>
    <t>"TOSHKENT DAVLAT IQTISODIYOT UNIVERSITETI" DAVLAT MUASSASASI</t>
  </si>
  <si>
    <t>№ B3242476131/K от 23.09.2024 за Учебу Акбарова Ширина Шавкат кизи</t>
  </si>
  <si>
    <t>№ B32425133461/K от 10.09.2025 за Учебу Акбарова Ширина Шавкат кизи</t>
  </si>
  <si>
    <t>"TOSHKENT IRRIGATSIYA VA QISHLOQ XO`JALIGINI MEXANIZATSIYALASH MUHANDISLARI INSTITUTI" MILLIY TADQIQ</t>
  </si>
  <si>
    <t>№ B3762545912/K от 09.09.2025 за учебу дочки Исраиловой Лобар</t>
  </si>
  <si>
    <t>"TOSHKENT KIMYO XALQARO UNIVERSITETI" MAS`ULIYATI CHEKLANGAN JAMIYAT</t>
  </si>
  <si>
    <t>№ 2023/PREP-193/2 от 25.07.2024 за учебу Маматкулова М</t>
  </si>
  <si>
    <t>№ 2023/PREP-896/2 от 10.06.2024 за учебу жены Садикназаров О.</t>
  </si>
  <si>
    <t>№ 2024/DNT-246 от 25.07.2024 Учеба дочки Рахимбаева Шухрата</t>
  </si>
  <si>
    <t>№ 2024/DNT-246 от 25.08.2025 Учеба дочки Рахимбаева Шухрата</t>
  </si>
  <si>
    <t>№ 2025/IER-471 от 25.06.2025 за учебу сына Заминова Шавкат Дадажоновича</t>
  </si>
  <si>
    <t>№ 2025/MED-563 от 25.06.2025 за учебу сына Хокимбаев Д</t>
  </si>
  <si>
    <t>№ 55 от 11.03.2025 Учеба тепловоза</t>
  </si>
  <si>
    <t>№ E-25-5861 от 03.06.2025 Е-ХАТ</t>
  </si>
  <si>
    <t>№ 1151-Т от 08.01.2025 Хранения груза</t>
  </si>
  <si>
    <t>"UZGPS" MAS'ULIYATI CHEKLANGAN JAMIYAT</t>
  </si>
  <si>
    <t>U-24/484-40 UZGPS</t>
  </si>
  <si>
    <t>№ 1 от 03.01.2025 Юрист</t>
  </si>
  <si>
    <t>"XXI ASR IJTIMOIY-SIYOSIY GAZETASI" MAS'ULIYATI CHEKLANGAN JAMIYAT</t>
  </si>
  <si>
    <t>№ 0005398 от 21.11.2024 подписка газета</t>
  </si>
  <si>
    <t>№ 45 от 25.11.2024 ГАЗЕТЫ ПО ПОДПИСКЕ</t>
  </si>
  <si>
    <t>"YANGIYO'L MONTAJ SERVIS" mas`uliyati cheklangan jamiyati</t>
  </si>
  <si>
    <t>№ 15 от 16.07.2025 лабораторные испытания эл.об.</t>
  </si>
  <si>
    <t>"YANGIYOL GAZ SERVIS" MAS'ULIYATI CHEKLANGAN JAMIYAT</t>
  </si>
  <si>
    <t>№ 8 от 10.06.2025 Техник курикдан утказиш,Ревизия ГРП</t>
  </si>
  <si>
    <t>№ 9 от 11.06.2025 Техник курикдан утказиш,Ревизия ГРП</t>
  </si>
  <si>
    <t>"YONARTOSH AFSONA SAVDO RIVOJI" XUSUSIY KORXONA</t>
  </si>
  <si>
    <t>№ 38 от 02.07.2025 Ёгоч кисмларига оловни хусусиятини пасайтирувчи кимёвий суюклик билан ишлов бериш</t>
  </si>
  <si>
    <t>№ 3155009 от 24.01.2025 Услуги связи (местные)</t>
  </si>
  <si>
    <t>№ 40931943 от 24.01.2025 Интернет Corporate-7 100 Mb/s, Corporate-4 20 Mb/s</t>
  </si>
  <si>
    <t>Chet el kapitali ishtirokidagi "HAMKORBANK" aksiyadorlik tijorat banki</t>
  </si>
  <si>
    <t>№ 61876859/0978/01 от 04.02.2022 Ипотечный кредит Мирзатиллаевой И</t>
  </si>
  <si>
    <t>DAVLAT XIZMATLARI AGENTLIGI davlat muassasasi</t>
  </si>
  <si>
    <t>№ 171868538 от 16.05.2025 Бинони фойдаланишга топшириш учун йигим</t>
  </si>
  <si>
    <t>№ 172640413 от 03.02.2025 АПЗ очесной</t>
  </si>
  <si>
    <t>№ 172768946 от 07.03.2025 Ер тагидан сув олиш учун рухсатнома</t>
  </si>
  <si>
    <t>№ 176249540 от 20.02.2025 Очесной лойиха экспертиза</t>
  </si>
  <si>
    <t xml:space="preserve">№ 178685108 от 04.03.2025 АПЗ </t>
  </si>
  <si>
    <t>№ 188580149 от 21.04.2025 Очесной лойиха экспертиза</t>
  </si>
  <si>
    <t>№ 195078112 от 02.06.2025 Экспертизадан утказиш</t>
  </si>
  <si>
    <t>№ 195247119 от 02.06.2025 Очесной лойиха экспертиза</t>
  </si>
  <si>
    <t>№ 195247119 от 08.07.2025 Кадастр документлари</t>
  </si>
  <si>
    <t>№ 198583587 от 19.06.2025 Бинони фойдаланишга топшириш</t>
  </si>
  <si>
    <t>№ 203164917 от 09.07.2025 Кадастр документлари</t>
  </si>
  <si>
    <t>№ 207826348 от 05.08.2025 Кадастр документлари</t>
  </si>
  <si>
    <t>№ 212776112 от 08.09.2025 Кучмас мулк объектларига  булган хукукларни давлат руйхатидан утказиш</t>
  </si>
  <si>
    <t>№ 217582777 от 22.09.2025 Курилиш тугалланган бинони фойдаланишга топшириш</t>
  </si>
  <si>
    <t>CNT-646/ЭГ от 23.06.2025 Услуги "Электронное голосование"</t>
  </si>
  <si>
    <t>№ 1881/ДВ от 27.06.2025 Услуги Депозотария (выплата дивид.)</t>
  </si>
  <si>
    <t>№ 7 от 22.01.2025 Хим и бак анализ воды</t>
  </si>
  <si>
    <t>№ 26/58-025  от 04.07.2025 Инспекционный контроль на Альфа и люкс</t>
  </si>
  <si>
    <t>№ 35-12656 от 19.08.2025 письмо после установке</t>
  </si>
  <si>
    <t>№ 47-Т от 20.03.2025 Автоуслуги серн.кислоты</t>
  </si>
  <si>
    <t>Договор 210 от 10.06.2025 Объявления</t>
  </si>
  <si>
    <t>MChJ ENERGOGAZSERVIS</t>
  </si>
  <si>
    <t>№ 25/24 от 27.09.2024 Энерго аудит</t>
  </si>
  <si>
    <t>FS-25-165 от 04.02.2025г.Сопровождение конфигурации</t>
  </si>
  <si>
    <t xml:space="preserve">№ FS-25-790 от 29.08.2025 Программное обеспечения 1С ver.3,0 </t>
  </si>
  <si>
    <t>MChJ GAROV-TARAQQIYOT NKM</t>
  </si>
  <si>
    <t>№ 9Y-605 от 20.05.2025 услуги по ККМ SIMURG 001</t>
  </si>
  <si>
    <t>MChJ Grand Motors</t>
  </si>
  <si>
    <t>№ 126 от 11.03.2025 Тех.обслуживания,ремонт автотран.средств</t>
  </si>
  <si>
    <t>Договор 200 от 23.09.2025 Оценка по рыноч.стоимости Автоманины</t>
  </si>
  <si>
    <t>2 от 03.01.2025 тех.обс.лифтов</t>
  </si>
  <si>
    <t>№ 16/25 от 28.11.2024 Подписка зазеты и журналы</t>
  </si>
  <si>
    <t>№ 40/25 от 20.01.2025 Подписка на газету и журналов</t>
  </si>
  <si>
    <t>№ ОП000732 от 05.11.2024 Подписка "Норма"</t>
  </si>
  <si>
    <t>25 от 05.06.2025 Калибровка ,госповерка.</t>
  </si>
  <si>
    <t>MChJ TOSHKENT-ZENNER</t>
  </si>
  <si>
    <t>59-ТО от 08.08.2025 Тех.обслуга счетчика воды</t>
  </si>
  <si>
    <t>O'z kasaba uyushmalari federatsiyasining Toshkent viloyati kengashi</t>
  </si>
  <si>
    <t>№ 1 от 01.01.2021 (Проф.взносы 40%)</t>
  </si>
  <si>
    <t>O'ZBEKISTON RESPUBLIKASI BOSH PROKURATURASI HUZURIDAGI MAJBURIY IJRO BYUROSI TOSHKENT VILOYATI BOSHQ</t>
  </si>
  <si>
    <t>№ 7239510/11152405242601 от 03.01.2025 удержания кредита Адылова Д</t>
  </si>
  <si>
    <t>№ 20250108548 от 28.07.2025 ИКР</t>
  </si>
  <si>
    <t>№ 20250202494 от 20.08.2025 АКД</t>
  </si>
  <si>
    <t>O'zmilliybank AJ Yangiyo'l BXM</t>
  </si>
  <si>
    <t>№ 1157 от 31.05.2013 кредит Исраилов А</t>
  </si>
  <si>
    <t>O`ZBEKISTON MAHALLALARI UYUSHMASI</t>
  </si>
  <si>
    <t xml:space="preserve">№ 157-10-196-F/25 от 15.08.2025 Умухалк хайрия хашари </t>
  </si>
  <si>
    <t xml:space="preserve">№ 1216 от 22.05.2025 Услуги СЭС </t>
  </si>
  <si>
    <t>TOSHKENT DAVLAT TRANSPORT UNIVERSITETI</t>
  </si>
  <si>
    <t>№ B3342468830/K от 01.11.2024 за Учебу сына Занжирова Б.</t>
  </si>
  <si>
    <t>№ B3342596639/K от 10.09.2025 за Учебу сына Занжирова Б.</t>
  </si>
  <si>
    <t>№ 20250303745 от 05.08.2025 Фумигация</t>
  </si>
  <si>
    <t>№ 12/Ян.ш от 22.05.2025 Хим и бак.анализ сточных вод</t>
  </si>
  <si>
    <t xml:space="preserve">№ 327 от 26.12.2024 Пожарная безопасность </t>
  </si>
  <si>
    <t>№ 424/5 от 15.01.2025 Статистика</t>
  </si>
  <si>
    <t>№ 50/004 от 22.04.2025 ТО Калибровка автовесов и весы</t>
  </si>
  <si>
    <t>№ 3/25 от 21.01.2025 Трансформация МСФО</t>
  </si>
  <si>
    <t>№ 2 от 01.02.2025 Брокерский услуги</t>
  </si>
  <si>
    <t>№ 5 от 07.01.2025 Хранение документа</t>
  </si>
  <si>
    <t>Асака банк Тошкент вилояти</t>
  </si>
  <si>
    <t>№ 160 от 19.02.2020 кредит Заминов Ш</t>
  </si>
  <si>
    <t>№ 94 от 13.02.2020 кредит Абдураимов А.У</t>
  </si>
  <si>
    <t>АТИБ Ипотека-банк Чиноз филиали</t>
  </si>
  <si>
    <t>№ 588 от 19.07.2019 кредит Куканов И</t>
  </si>
  <si>
    <t>№ 832 от 15.08.2019 кредит Далабаев У</t>
  </si>
  <si>
    <t>№ 25-030 от 20.01.2025 Аудиторские услуги МСФО 2024</t>
  </si>
  <si>
    <t>Договор 25-034 от 21.01.2025 Аудиторские услуги по КПЭ</t>
  </si>
  <si>
    <t>Ветераны ВОВ</t>
  </si>
  <si>
    <t>№ Протокол № от 05.05.2025</t>
  </si>
  <si>
    <t>Казначейство Министерство Финансов Республики Узбекистон</t>
  </si>
  <si>
    <t>Профком АО " БИОКИМЕ"</t>
  </si>
  <si>
    <t>№ 1 от 01.01.2021 (Проф.взносы 1%)</t>
  </si>
  <si>
    <t>УГТК Руз.Ташобласти</t>
  </si>
  <si>
    <t>№ ГТД от 01.01.2023 Таможенные платежи</t>
  </si>
  <si>
    <t>ЎЗБ.РЕС БОШ ПРОКУРАТУРАСИ ХУЗУРИДАГИ МАЖБУРИЙ ИЖРО БЮРОСИ</t>
  </si>
  <si>
    <t>№ 23242402130101 от 13.11.2024 Raxmatov Dilmurod Xaldarovich</t>
  </si>
  <si>
    <t>6011</t>
  </si>
  <si>
    <t>№ 205 от 01.08.2025 Тех обслуживание систем ППА</t>
  </si>
  <si>
    <t>№ 31-10-17 от 05.01.2025 за Электроэнергии асосий</t>
  </si>
  <si>
    <t>№ 31-10-17 от 05.01.2025 за Электроэнергии асосий (реактив)</t>
  </si>
  <si>
    <t>№ 11090006 от 19.12.2024 Газ очистной</t>
  </si>
  <si>
    <t>Реестр совершенных сделок в портале xarid.uzex.uz  за за  январь-сентябрь 2025 года AO "BIOKIMYO"</t>
  </si>
  <si>
    <t xml:space="preserve">за   январь-сентябрь   2025 года  </t>
  </si>
  <si>
    <t>за январь-сентябрь  2025 года</t>
  </si>
  <si>
    <t>4295522.1.1</t>
  </si>
  <si>
    <t>11.03.2025</t>
  </si>
  <si>
    <t>Общество с ограниченной ответственностью "FORTEK"</t>
  </si>
  <si>
    <t>202763279</t>
  </si>
  <si>
    <t>4295662.1.1</t>
  </si>
  <si>
    <t>ООО Asia Bridge</t>
  </si>
  <si>
    <t>306897493</t>
  </si>
  <si>
    <t>4295706.1.1</t>
  </si>
  <si>
    <t>4513032.1.1</t>
  </si>
  <si>
    <t>22.04.2025</t>
  </si>
  <si>
    <t>MAX COMPUTERS MCHJ</t>
  </si>
  <si>
    <t>301688417</t>
  </si>
  <si>
    <t>4679605.1.1</t>
  </si>
  <si>
    <t>20.05.2025</t>
  </si>
  <si>
    <t>YaTT G‘ANIYEVA OQILA SA’DULLA QIZI</t>
  </si>
  <si>
    <t>526940163</t>
  </si>
  <si>
    <t>4711632.1.1</t>
  </si>
  <si>
    <t>21.05.2025</t>
  </si>
  <si>
    <t>ООО "NEGOSIANT UZBEKISTAN"</t>
  </si>
  <si>
    <t>305968476</t>
  </si>
  <si>
    <t>5283409.1.1</t>
  </si>
  <si>
    <t>10.07.2025</t>
  </si>
  <si>
    <t>Персонални тайёрлаш муассасаси</t>
  </si>
  <si>
    <t>5284431.1.1</t>
  </si>
  <si>
    <t>MODERN MEDICINE ALLIANCE MCHJ</t>
  </si>
  <si>
    <t>301700038</t>
  </si>
  <si>
    <t>5306505.1.1</t>
  </si>
  <si>
    <t>15.07.2025</t>
  </si>
  <si>
    <t>5381259.1.1</t>
  </si>
  <si>
    <t>24.07.2025</t>
  </si>
  <si>
    <t>207111967</t>
  </si>
  <si>
    <t>5550838.1.1</t>
  </si>
  <si>
    <t>18.08.2025</t>
  </si>
  <si>
    <t>ООО KALEXIR</t>
  </si>
  <si>
    <t>307380615</t>
  </si>
  <si>
    <t>Прямые закупки за  январь-сентябрь  2025 года.xarid.uz.ex</t>
  </si>
  <si>
    <t>Реестр совершенных сделок в портале xt-xarid. аукцион  за январь-сентябрь 2025 года AO "BIOKIMYO"</t>
  </si>
  <si>
    <t>4750728.1.1</t>
  </si>
  <si>
    <t>29.05.2025</t>
  </si>
  <si>
    <t>ЯККА DEG ТАРТИБДАГИ ТАДБИРКОР</t>
  </si>
  <si>
    <t>31310924250037</t>
  </si>
  <si>
    <t>Маска медицинская</t>
  </si>
  <si>
    <t>3000</t>
  </si>
  <si>
    <t>408.24</t>
  </si>
  <si>
    <t>5046007.1.1</t>
  </si>
  <si>
    <t>23.06.2025</t>
  </si>
  <si>
    <t>PRICELESS TRADE XK</t>
  </si>
  <si>
    <t>311177976</t>
  </si>
  <si>
    <t>25</t>
  </si>
  <si>
    <t>Стакан дляч питья</t>
  </si>
  <si>
    <t>5556915</t>
  </si>
  <si>
    <t>22.08.2025</t>
  </si>
  <si>
    <t>564814774</t>
  </si>
  <si>
    <t>1000</t>
  </si>
  <si>
    <t>5657289</t>
  </si>
  <si>
    <t>09.09.2025</t>
  </si>
  <si>
    <t>ЧП "ZAYNABEGIM TREND"</t>
  </si>
  <si>
    <t>307541983</t>
  </si>
  <si>
    <t>Реестр совершенных сделок в портале cooperation.uz  за январь-сентябрь  2025 года AO "BIOKIMYO"</t>
  </si>
  <si>
    <t>K1088432</t>
  </si>
  <si>
    <t>207184330</t>
  </si>
  <si>
    <t>8424100000</t>
  </si>
  <si>
    <t>Огнетушитель ОУ-5</t>
  </si>
  <si>
    <t>18.08.2025 15:25:16</t>
  </si>
  <si>
    <t>K1088095</t>
  </si>
  <si>
    <t>SREDAZPODSHIPNIK MCHJ</t>
  </si>
  <si>
    <t>301299995</t>
  </si>
  <si>
    <t>8482109008</t>
  </si>
  <si>
    <t>Подшипник 5-180307</t>
  </si>
  <si>
    <t>15.08.2025 10:32:28</t>
  </si>
  <si>
    <t>K1088094</t>
  </si>
  <si>
    <t>Подшипник 180318</t>
  </si>
  <si>
    <t>15.08.2025 10:28:01</t>
  </si>
  <si>
    <t>K1088093</t>
  </si>
  <si>
    <t>Подшипник 5-180309</t>
  </si>
  <si>
    <t>15.08.2025 10:27:23</t>
  </si>
  <si>
    <t>K1077100</t>
  </si>
  <si>
    <t>"ZOLOTOE RUNO" MCHJ</t>
  </si>
  <si>
    <t>200811551</t>
  </si>
  <si>
    <t>2847000000</t>
  </si>
  <si>
    <t>Перекись водорода 60%</t>
  </si>
  <si>
    <t>18.06.2025 10:31:11</t>
  </si>
  <si>
    <t>K1067710</t>
  </si>
  <si>
    <t>"ECOVER" MCHJ</t>
  </si>
  <si>
    <t>305034981</t>
  </si>
  <si>
    <t>7019800002</t>
  </si>
  <si>
    <t>ТМСР (теплоизоляционные минеральные стекловатные рулоны)</t>
  </si>
  <si>
    <t>23.04.2025 13:55:02</t>
  </si>
  <si>
    <t>K1065650</t>
  </si>
  <si>
    <t>14.04.2025 11:13:01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</si>
</sst>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#,##0.000"/>
  </numFmts>
  <fonts count="5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sz val="11"/>
      <color theme="1"/>
      <name val="Open Sans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8"/>
      <color indexed="21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  <charset val="204"/>
    </font>
    <font>
      <b/>
      <sz val="10"/>
      <color indexed="21"/>
      <name val="Arial"/>
      <family val="2"/>
      <charset val="204"/>
    </font>
    <font>
      <b/>
      <sz val="8"/>
      <color indexed="2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</cellStyleXfs>
  <cellXfs count="269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8" fillId="0" borderId="0" xfId="0" applyNumberFormat="1" applyFont="1" applyAlignment="1">
      <alignment horizontal="centerContinuous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4" fontId="11" fillId="0" borderId="4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1" fillId="2" borderId="4" xfId="0" applyFont="1" applyFill="1" applyBorder="1" applyAlignment="1">
      <alignment horizontal="centerContinuous" vertical="top"/>
    </xf>
    <xf numFmtId="4" fontId="0" fillId="0" borderId="0" xfId="0" applyNumberFormat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top" wrapText="1"/>
    </xf>
    <xf numFmtId="14" fontId="26" fillId="6" borderId="4" xfId="0" applyNumberFormat="1" applyFont="1" applyFill="1" applyBorder="1" applyAlignment="1">
      <alignment horizontal="lef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3" fillId="0" borderId="4" xfId="0" applyFont="1" applyFill="1" applyBorder="1" applyAlignment="1">
      <alignment horizontal="center" vertical="top" wrapText="1"/>
    </xf>
    <xf numFmtId="0" fontId="10" fillId="0" borderId="0" xfId="3"/>
    <xf numFmtId="0" fontId="28" fillId="0" borderId="4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4" xfId="3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0" fontId="10" fillId="0" borderId="4" xfId="3" applyFill="1" applyBorder="1"/>
    <xf numFmtId="4" fontId="31" fillId="0" borderId="4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4" xfId="4" applyFont="1" applyBorder="1" applyAlignment="1">
      <alignment horizontal="left"/>
    </xf>
    <xf numFmtId="165" fontId="36" fillId="0" borderId="4" xfId="4" applyNumberFormat="1" applyFont="1" applyBorder="1" applyAlignment="1">
      <alignment horizontal="left"/>
    </xf>
    <xf numFmtId="0" fontId="10" fillId="0" borderId="4" xfId="3" applyBorder="1"/>
    <xf numFmtId="14" fontId="25" fillId="0" borderId="4" xfId="3" applyNumberFormat="1" applyFont="1" applyFill="1" applyBorder="1" applyAlignment="1">
      <alignment horizontal="center" vertical="center" wrapText="1"/>
    </xf>
    <xf numFmtId="4" fontId="37" fillId="0" borderId="4" xfId="3" applyNumberFormat="1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14" fontId="25" fillId="0" borderId="6" xfId="3" applyNumberFormat="1" applyFont="1" applyFill="1" applyBorder="1" applyAlignment="1">
      <alignment horizontal="center" vertical="center" wrapText="1"/>
    </xf>
    <xf numFmtId="4" fontId="25" fillId="0" borderId="6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0" fontId="10" fillId="0" borderId="4" xfId="3" applyBorder="1" applyAlignment="1">
      <alignment horizontal="center" vertical="distributed"/>
    </xf>
    <xf numFmtId="4" fontId="38" fillId="0" borderId="4" xfId="3" applyNumberFormat="1" applyFont="1" applyBorder="1"/>
    <xf numFmtId="0" fontId="0" fillId="0" borderId="0" xfId="0" applyAlignment="1"/>
    <xf numFmtId="0" fontId="10" fillId="0" borderId="4" xfId="3" applyBorder="1" applyAlignment="1">
      <alignment horizontal="center"/>
    </xf>
    <xf numFmtId="0" fontId="1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top"/>
    </xf>
    <xf numFmtId="0" fontId="22" fillId="0" borderId="4" xfId="4" applyFont="1" applyFill="1" applyBorder="1" applyAlignment="1">
      <alignment horizontal="center" vertical="top" wrapText="1"/>
    </xf>
    <xf numFmtId="0" fontId="22" fillId="0" borderId="5" xfId="4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left" vertical="center" wrapText="1"/>
    </xf>
    <xf numFmtId="4" fontId="26" fillId="6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165" fontId="32" fillId="0" borderId="0" xfId="4" applyNumberForma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vertical="top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47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47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4" borderId="1" xfId="2" applyFill="1" applyBorder="1"/>
    <xf numFmtId="0" fontId="12" fillId="4" borderId="1" xfId="2" applyFill="1" applyBorder="1" applyAlignment="1">
      <alignment wrapText="1"/>
    </xf>
    <xf numFmtId="4" fontId="12" fillId="4" borderId="1" xfId="2" applyNumberFormat="1" applyFill="1" applyBorder="1"/>
    <xf numFmtId="0" fontId="49" fillId="10" borderId="9" xfId="6" applyNumberFormat="1" applyFont="1" applyFill="1" applyBorder="1" applyAlignment="1">
      <alignment horizontal="right" vertical="top"/>
    </xf>
    <xf numFmtId="4" fontId="49" fillId="10" borderId="9" xfId="6" applyNumberFormat="1" applyFont="1" applyFill="1" applyBorder="1" applyAlignment="1">
      <alignment horizontal="right" vertical="top"/>
    </xf>
    <xf numFmtId="0" fontId="31" fillId="0" borderId="1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 wrapText="1"/>
    </xf>
    <xf numFmtId="4" fontId="31" fillId="0" borderId="11" xfId="0" applyNumberFormat="1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center"/>
    </xf>
    <xf numFmtId="14" fontId="0" fillId="0" borderId="0" xfId="0" applyNumberFormat="1"/>
    <xf numFmtId="4" fontId="37" fillId="0" borderId="11" xfId="0" applyNumberFormat="1" applyFont="1" applyFill="1" applyBorder="1" applyAlignment="1">
      <alignment horizontal="center" vertical="center" wrapText="1"/>
    </xf>
    <xf numFmtId="0" fontId="49" fillId="10" borderId="12" xfId="6" applyNumberFormat="1" applyFont="1" applyFill="1" applyBorder="1" applyAlignment="1">
      <alignment horizontal="right" vertical="top"/>
    </xf>
    <xf numFmtId="4" fontId="49" fillId="10" borderId="12" xfId="6" applyNumberFormat="1" applyFont="1" applyFill="1" applyBorder="1" applyAlignment="1">
      <alignment horizontal="right" vertical="top"/>
    </xf>
    <xf numFmtId="0" fontId="49" fillId="10" borderId="12" xfId="6" applyNumberFormat="1" applyFont="1" applyFill="1" applyBorder="1" applyAlignment="1">
      <alignment vertical="top" wrapText="1" indent="2"/>
    </xf>
    <xf numFmtId="0" fontId="48" fillId="10" borderId="12" xfId="6" applyNumberFormat="1" applyFont="1" applyFill="1" applyBorder="1" applyAlignment="1">
      <alignment vertical="top" wrapText="1" indent="4"/>
    </xf>
    <xf numFmtId="0" fontId="48" fillId="0" borderId="12" xfId="6" applyNumberFormat="1" applyFont="1" applyBorder="1" applyAlignment="1">
      <alignment vertical="top" indent="6"/>
    </xf>
    <xf numFmtId="4" fontId="48" fillId="10" borderId="12" xfId="6" applyNumberFormat="1" applyFont="1" applyFill="1" applyBorder="1" applyAlignment="1">
      <alignment horizontal="right" vertical="top"/>
    </xf>
    <xf numFmtId="4" fontId="48" fillId="0" borderId="12" xfId="6" applyNumberFormat="1" applyFont="1" applyBorder="1" applyAlignment="1">
      <alignment horizontal="right" vertical="top"/>
    </xf>
    <xf numFmtId="0" fontId="48" fillId="0" borderId="12" xfId="6" applyNumberFormat="1" applyFont="1" applyBorder="1" applyAlignment="1">
      <alignment horizontal="right" vertical="top"/>
    </xf>
    <xf numFmtId="4" fontId="51" fillId="8" borderId="12" xfId="6" applyNumberFormat="1" applyFont="1" applyFill="1" applyBorder="1" applyAlignment="1">
      <alignment horizontal="center" vertical="top"/>
    </xf>
    <xf numFmtId="0" fontId="49" fillId="10" borderId="12" xfId="9" applyNumberFormat="1" applyFont="1" applyFill="1" applyBorder="1" applyAlignment="1">
      <alignment vertical="top" wrapText="1" indent="2"/>
    </xf>
    <xf numFmtId="0" fontId="48" fillId="10" borderId="12" xfId="9" applyNumberFormat="1" applyFont="1" applyFill="1" applyBorder="1" applyAlignment="1">
      <alignment vertical="top" wrapText="1" indent="4"/>
    </xf>
    <xf numFmtId="0" fontId="48" fillId="0" borderId="12" xfId="9" applyNumberFormat="1" applyFont="1" applyBorder="1" applyAlignment="1">
      <alignment vertical="top" indent="6"/>
    </xf>
    <xf numFmtId="166" fontId="48" fillId="10" borderId="12" xfId="10" applyNumberFormat="1" applyFont="1" applyFill="1" applyBorder="1" applyAlignment="1">
      <alignment horizontal="right" vertical="top"/>
    </xf>
    <xf numFmtId="4" fontId="49" fillId="10" borderId="12" xfId="10" applyNumberFormat="1" applyFont="1" applyFill="1" applyBorder="1" applyAlignment="1">
      <alignment horizontal="right" vertical="top"/>
    </xf>
    <xf numFmtId="166" fontId="49" fillId="10" borderId="12" xfId="10" applyNumberFormat="1" applyFont="1" applyFill="1" applyBorder="1" applyAlignment="1">
      <alignment horizontal="right" vertical="top"/>
    </xf>
    <xf numFmtId="4" fontId="48" fillId="10" borderId="12" xfId="10" applyNumberFormat="1" applyFont="1" applyFill="1" applyBorder="1" applyAlignment="1">
      <alignment horizontal="right" vertical="top"/>
    </xf>
    <xf numFmtId="4" fontId="48" fillId="0" borderId="12" xfId="10" applyNumberFormat="1" applyFont="1" applyBorder="1" applyAlignment="1">
      <alignment horizontal="right" vertical="top"/>
    </xf>
    <xf numFmtId="166" fontId="48" fillId="0" borderId="12" xfId="10" applyNumberFormat="1" applyFont="1" applyBorder="1" applyAlignment="1">
      <alignment horizontal="right" vertical="top"/>
    </xf>
    <xf numFmtId="0" fontId="48" fillId="0" borderId="12" xfId="10" applyNumberFormat="1" applyFont="1" applyBorder="1" applyAlignment="1">
      <alignment horizontal="right" vertical="top"/>
    </xf>
    <xf numFmtId="4" fontId="49" fillId="10" borderId="12" xfId="7" applyNumberFormat="1" applyFont="1" applyFill="1" applyBorder="1" applyAlignment="1">
      <alignment horizontal="right" vertical="top"/>
    </xf>
    <xf numFmtId="0" fontId="49" fillId="10" borderId="12" xfId="7" applyNumberFormat="1" applyFont="1" applyFill="1" applyBorder="1" applyAlignment="1">
      <alignment vertical="top" wrapText="1" indent="2"/>
    </xf>
    <xf numFmtId="0" fontId="48" fillId="10" borderId="12" xfId="7" applyNumberFormat="1" applyFont="1" applyFill="1" applyBorder="1" applyAlignment="1">
      <alignment vertical="top" wrapText="1" indent="4"/>
    </xf>
    <xf numFmtId="0" fontId="48" fillId="0" borderId="12" xfId="7" applyNumberFormat="1" applyFont="1" applyBorder="1" applyAlignment="1">
      <alignment vertical="top" indent="6"/>
    </xf>
    <xf numFmtId="0" fontId="50" fillId="10" borderId="16" xfId="7" applyNumberFormat="1" applyFont="1" applyFill="1" applyBorder="1" applyAlignment="1">
      <alignment vertical="top"/>
    </xf>
    <xf numFmtId="4" fontId="48" fillId="10" borderId="12" xfId="7" applyNumberFormat="1" applyFont="1" applyFill="1" applyBorder="1" applyAlignment="1">
      <alignment horizontal="right" vertical="top"/>
    </xf>
    <xf numFmtId="4" fontId="48" fillId="0" borderId="12" xfId="7" applyNumberFormat="1" applyFont="1" applyBorder="1" applyAlignment="1">
      <alignment horizontal="right" vertical="top"/>
    </xf>
    <xf numFmtId="0" fontId="49" fillId="10" borderId="12" xfId="8" applyNumberFormat="1" applyFont="1" applyFill="1" applyBorder="1" applyAlignment="1">
      <alignment vertical="top" wrapText="1" indent="2"/>
    </xf>
    <xf numFmtId="0" fontId="48" fillId="10" borderId="12" xfId="8" applyNumberFormat="1" applyFont="1" applyFill="1" applyBorder="1" applyAlignment="1">
      <alignment vertical="top" wrapText="1" indent="4"/>
    </xf>
    <xf numFmtId="4" fontId="49" fillId="10" borderId="12" xfId="8" applyNumberFormat="1" applyFont="1" applyFill="1" applyBorder="1" applyAlignment="1">
      <alignment horizontal="right" vertical="top"/>
    </xf>
    <xf numFmtId="4" fontId="48" fillId="10" borderId="12" xfId="8" applyNumberFormat="1" applyFont="1" applyFill="1" applyBorder="1" applyAlignment="1">
      <alignment horizontal="right" vertical="top"/>
    </xf>
    <xf numFmtId="0" fontId="52" fillId="11" borderId="16" xfId="8" applyNumberFormat="1" applyFont="1" applyFill="1" applyBorder="1" applyAlignment="1">
      <alignment vertical="top"/>
    </xf>
    <xf numFmtId="4" fontId="51" fillId="11" borderId="8" xfId="8" applyNumberFormat="1" applyFont="1" applyFill="1" applyBorder="1" applyAlignment="1">
      <alignment horizontal="right" vertical="top"/>
    </xf>
    <xf numFmtId="0" fontId="0" fillId="0" borderId="17" xfId="0" applyBorder="1"/>
    <xf numFmtId="4" fontId="0" fillId="0" borderId="17" xfId="0" applyNumberFormat="1" applyBorder="1"/>
    <xf numFmtId="0" fontId="46" fillId="7" borderId="1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 wrapText="1"/>
    </xf>
    <xf numFmtId="14" fontId="19" fillId="7" borderId="17" xfId="0" applyNumberFormat="1" applyFont="1" applyFill="1" applyBorder="1" applyAlignment="1">
      <alignment horizontal="right" vertical="center" wrapText="1"/>
    </xf>
    <xf numFmtId="49" fontId="40" fillId="7" borderId="17" xfId="0" applyNumberFormat="1" applyFont="1" applyFill="1" applyBorder="1" applyAlignment="1">
      <alignment horizontal="center"/>
    </xf>
    <xf numFmtId="0" fontId="30" fillId="7" borderId="17" xfId="0" applyFont="1" applyFill="1" applyBorder="1" applyAlignment="1">
      <alignment horizontal="center" vertical="center" wrapText="1"/>
    </xf>
    <xf numFmtId="4" fontId="30" fillId="7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4" fontId="45" fillId="0" borderId="17" xfId="0" applyNumberFormat="1" applyFont="1" applyFill="1" applyBorder="1" applyAlignment="1" applyProtection="1">
      <alignment horizontal="right" vertical="top" wrapText="1" readingOrder="1"/>
    </xf>
    <xf numFmtId="0" fontId="23" fillId="0" borderId="17" xfId="0" applyFont="1" applyFill="1" applyBorder="1" applyAlignment="1">
      <alignment horizontal="left" vertical="top" wrapText="1"/>
    </xf>
    <xf numFmtId="0" fontId="41" fillId="0" borderId="17" xfId="0" applyFont="1" applyFill="1" applyBorder="1" applyAlignment="1">
      <alignment horizontal="left" vertical="top" wrapText="1"/>
    </xf>
    <xf numFmtId="0" fontId="45" fillId="0" borderId="17" xfId="0" applyNumberFormat="1" applyFont="1" applyFill="1" applyBorder="1" applyAlignment="1" applyProtection="1">
      <alignment horizontal="left" vertical="top" wrapText="1" readingOrder="1"/>
    </xf>
    <xf numFmtId="4" fontId="49" fillId="10" borderId="12" xfId="9" applyNumberFormat="1" applyFont="1" applyFill="1" applyBorder="1" applyAlignment="1">
      <alignment horizontal="right" vertical="top"/>
    </xf>
    <xf numFmtId="4" fontId="48" fillId="10" borderId="12" xfId="9" applyNumberFormat="1" applyFont="1" applyFill="1" applyBorder="1" applyAlignment="1">
      <alignment horizontal="right" vertical="top"/>
    </xf>
    <xf numFmtId="4" fontId="48" fillId="0" borderId="12" xfId="9" applyNumberFormat="1" applyFont="1" applyBorder="1" applyAlignment="1">
      <alignment horizontal="right" vertical="top"/>
    </xf>
    <xf numFmtId="0" fontId="48" fillId="0" borderId="12" xfId="9" applyNumberFormat="1" applyFont="1" applyBorder="1" applyAlignment="1">
      <alignment horizontal="right" vertical="top"/>
    </xf>
    <xf numFmtId="0" fontId="48" fillId="10" borderId="12" xfId="9" applyNumberFormat="1" applyFont="1" applyFill="1" applyBorder="1" applyAlignment="1">
      <alignment horizontal="right" vertical="top"/>
    </xf>
    <xf numFmtId="0" fontId="49" fillId="10" borderId="12" xfId="9" applyNumberFormat="1" applyFont="1" applyFill="1" applyBorder="1" applyAlignment="1">
      <alignment horizontal="right" vertical="top"/>
    </xf>
    <xf numFmtId="4" fontId="50" fillId="10" borderId="16" xfId="10" applyNumberFormat="1" applyFont="1" applyFill="1" applyBorder="1" applyAlignment="1">
      <alignment horizontal="right" vertical="top"/>
    </xf>
    <xf numFmtId="166" fontId="50" fillId="10" borderId="16" xfId="10" applyNumberFormat="1" applyFont="1" applyFill="1" applyBorder="1" applyAlignment="1">
      <alignment horizontal="right" vertical="top"/>
    </xf>
    <xf numFmtId="0" fontId="48" fillId="9" borderId="12" xfId="7" applyNumberFormat="1" applyFont="1" applyFill="1" applyBorder="1" applyAlignment="1">
      <alignment vertical="top" wrapText="1" indent="4"/>
    </xf>
    <xf numFmtId="0" fontId="50" fillId="10" borderId="17" xfId="11" applyNumberFormat="1" applyFont="1" applyFill="1" applyBorder="1" applyAlignment="1">
      <alignment vertical="top" wrapText="1"/>
    </xf>
    <xf numFmtId="4" fontId="49" fillId="10" borderId="17" xfId="11" applyNumberFormat="1" applyFont="1" applyFill="1" applyBorder="1" applyAlignment="1">
      <alignment horizontal="right" vertical="top"/>
    </xf>
    <xf numFmtId="0" fontId="49" fillId="10" borderId="17" xfId="11" applyNumberFormat="1" applyFont="1" applyFill="1" applyBorder="1" applyAlignment="1">
      <alignment vertical="top" wrapText="1" indent="2"/>
    </xf>
    <xf numFmtId="0" fontId="48" fillId="10" borderId="17" xfId="11" applyNumberFormat="1" applyFont="1" applyFill="1" applyBorder="1" applyAlignment="1">
      <alignment vertical="top" wrapText="1" indent="4"/>
    </xf>
    <xf numFmtId="4" fontId="48" fillId="10" borderId="17" xfId="11" applyNumberFormat="1" applyFont="1" applyFill="1" applyBorder="1" applyAlignment="1">
      <alignment horizontal="right" vertical="top"/>
    </xf>
    <xf numFmtId="0" fontId="48" fillId="0" borderId="17" xfId="11" applyNumberFormat="1" applyFont="1" applyBorder="1" applyAlignment="1">
      <alignment vertical="top" indent="6"/>
    </xf>
    <xf numFmtId="4" fontId="48" fillId="0" borderId="17" xfId="11" applyNumberFormat="1" applyFont="1" applyBorder="1" applyAlignment="1">
      <alignment horizontal="right" vertical="top"/>
    </xf>
    <xf numFmtId="0" fontId="50" fillId="10" borderId="17" xfId="11" applyNumberFormat="1" applyFont="1" applyFill="1" applyBorder="1" applyAlignment="1">
      <alignment vertical="top"/>
    </xf>
    <xf numFmtId="0" fontId="4" fillId="0" borderId="17" xfId="0" applyFont="1" applyBorder="1" applyAlignment="1">
      <alignment vertical="top"/>
    </xf>
    <xf numFmtId="4" fontId="53" fillId="10" borderId="17" xfId="11" applyNumberFormat="1" applyFont="1" applyFill="1" applyBorder="1" applyAlignment="1">
      <alignment horizontal="right" vertical="top"/>
    </xf>
    <xf numFmtId="0" fontId="50" fillId="10" borderId="16" xfId="8" applyNumberFormat="1" applyFont="1" applyFill="1" applyBorder="1" applyAlignment="1">
      <alignment vertical="top"/>
    </xf>
    <xf numFmtId="0" fontId="28" fillId="0" borderId="17" xfId="3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4" fontId="45" fillId="0" borderId="17" xfId="0" applyNumberFormat="1" applyFont="1" applyFill="1" applyBorder="1" applyAlignment="1" applyProtection="1">
      <alignment vertical="top" wrapText="1" readingOrder="1"/>
    </xf>
    <xf numFmtId="0" fontId="45" fillId="0" borderId="17" xfId="0" applyNumberFormat="1" applyFont="1" applyFill="1" applyBorder="1" applyAlignment="1" applyProtection="1">
      <alignment horizontal="center" vertical="top" wrapText="1" readingOrder="1"/>
    </xf>
    <xf numFmtId="4" fontId="45" fillId="0" borderId="17" xfId="0" applyNumberFormat="1" applyFont="1" applyFill="1" applyBorder="1" applyAlignment="1" applyProtection="1">
      <alignment horizontal="center" vertical="top" wrapText="1" readingOrder="1"/>
    </xf>
    <xf numFmtId="0" fontId="41" fillId="0" borderId="17" xfId="0" applyFont="1" applyFill="1" applyBorder="1" applyAlignment="1">
      <alignment horizontal="center" vertical="top" wrapText="1" readingOrder="1"/>
    </xf>
    <xf numFmtId="0" fontId="48" fillId="0" borderId="13" xfId="10" applyNumberFormat="1" applyFont="1" applyBorder="1" applyAlignment="1">
      <alignment vertical="top" indent="10"/>
    </xf>
    <xf numFmtId="0" fontId="48" fillId="0" borderId="10" xfId="10" applyNumberFormat="1" applyFont="1" applyBorder="1" applyAlignment="1">
      <alignment vertical="top" indent="10"/>
    </xf>
    <xf numFmtId="0" fontId="49" fillId="10" borderId="13" xfId="10" applyNumberFormat="1" applyFont="1" applyFill="1" applyBorder="1" applyAlignment="1">
      <alignment vertical="top" wrapText="1" indent="2"/>
    </xf>
    <xf numFmtId="0" fontId="49" fillId="10" borderId="10" xfId="10" applyNumberFormat="1" applyFont="1" applyFill="1" applyBorder="1" applyAlignment="1">
      <alignment vertical="top" wrapText="1" indent="2"/>
    </xf>
    <xf numFmtId="0" fontId="48" fillId="10" borderId="13" xfId="10" applyNumberFormat="1" applyFont="1" applyFill="1" applyBorder="1" applyAlignment="1">
      <alignment vertical="top" wrapText="1" indent="4"/>
    </xf>
    <xf numFmtId="0" fontId="48" fillId="10" borderId="10" xfId="10" applyNumberFormat="1" applyFont="1" applyFill="1" applyBorder="1" applyAlignment="1">
      <alignment vertical="top" wrapText="1" indent="4"/>
    </xf>
    <xf numFmtId="0" fontId="48" fillId="0" borderId="13" xfId="10" applyNumberFormat="1" applyFont="1" applyBorder="1" applyAlignment="1">
      <alignment vertical="top" wrapText="1" indent="6"/>
    </xf>
    <xf numFmtId="0" fontId="48" fillId="0" borderId="10" xfId="10" applyNumberFormat="1" applyFont="1" applyBorder="1" applyAlignment="1">
      <alignment vertical="top" wrapText="1" indent="6"/>
    </xf>
    <xf numFmtId="0" fontId="48" fillId="0" borderId="13" xfId="10" applyNumberFormat="1" applyFont="1" applyBorder="1" applyAlignment="1">
      <alignment vertical="top" wrapText="1" indent="8"/>
    </xf>
    <xf numFmtId="0" fontId="48" fillId="0" borderId="10" xfId="10" applyNumberFormat="1" applyFont="1" applyBorder="1" applyAlignment="1">
      <alignment vertical="top" wrapText="1" indent="8"/>
    </xf>
    <xf numFmtId="0" fontId="50" fillId="10" borderId="14" xfId="10" applyNumberFormat="1" applyFont="1" applyFill="1" applyBorder="1" applyAlignment="1">
      <alignment vertical="top"/>
    </xf>
    <xf numFmtId="0" fontId="50" fillId="10" borderId="15" xfId="10" applyNumberFormat="1" applyFont="1" applyFill="1" applyBorder="1" applyAlignment="1">
      <alignment vertical="top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3" fillId="0" borderId="0" xfId="5" applyFont="1" applyAlignment="1">
      <alignment horizont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44" fillId="0" borderId="18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5" fillId="0" borderId="18" xfId="0" applyNumberFormat="1" applyFont="1" applyFill="1" applyBorder="1" applyAlignment="1" applyProtection="1">
      <alignment horizontal="center" vertical="top" wrapText="1" readingOrder="1"/>
    </xf>
    <xf numFmtId="0" fontId="45" fillId="0" borderId="7" xfId="0" applyNumberFormat="1" applyFont="1" applyFill="1" applyBorder="1" applyAlignment="1" applyProtection="1">
      <alignment horizontal="center" vertical="top" wrapText="1" readingOrder="1"/>
    </xf>
    <xf numFmtId="0" fontId="45" fillId="0" borderId="17" xfId="0" applyNumberFormat="1" applyFont="1" applyFill="1" applyBorder="1" applyAlignment="1" applyProtection="1">
      <alignment horizontal="center" vertical="top" wrapText="1" readingOrder="1"/>
    </xf>
    <xf numFmtId="0" fontId="11" fillId="9" borderId="0" xfId="0" applyFont="1" applyFill="1" applyAlignment="1">
      <alignment horizontal="center" vertical="top"/>
    </xf>
    <xf numFmtId="0" fontId="20" fillId="0" borderId="4" xfId="3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_1-Хом аше ва мат" xfId="6"/>
    <cellStyle name="Обычный_2-Махсулот сотиш" xfId="9"/>
    <cellStyle name="Обычный_3-Импорт" xfId="10"/>
    <cellStyle name="Обычный_4-Хизматлар" xfId="7"/>
    <cellStyle name="Обычный_5-Пудратчи" xfId="11"/>
    <cellStyle name="Обычный_6-Эл.эн.газ сув" xfId="8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368487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&#1052;&#1072;&#1093;&#1072;&#1090;&#1086;&#1074;%20&#1064;&#1091;&#1093;&#1088;&#1072;&#1090;%20&#1069;&#1055;&#1054;/&#1050;&#1059;&#1047;&#1040;&#1058;&#1059;&#1042;%20&#1050;&#1045;&#1053;&#1043;&#1040;&#1064;&#1048;/2023%20&#1081;&#1080;&#1083;%20&#1050;&#1091;&#1079;&#1072;&#1090;&#1091;&#1074;%20&#1082;&#1077;&#1085;&#1075;&#1072;&#1096;&#1080;/1-&#1081;&#1080;&#1171;&#1080;&#1083;&#1080;&#1096;&#1080;%2027%20%20&#1080;&#1102;&#1085;&#1100;%20%202023%20&#1081;&#1080;&#1083;/1%20&#1081;&#1080;&#1171;&#1080;&#1083;&#1080;&#1096;%20%20&#1073;&#1072;&#1105;&#1085;&#1085;&#1086;&#1084;&#1072;%20&#1080;&#1083;&#1086;&#1074;&#1072;&#1083;&#1072;&#1088;&#1080;/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arid.uzex.uz/ru-RU/competitive/resultitem/9125058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0"/>
  <sheetViews>
    <sheetView view="pageBreakPreview" zoomScaleNormal="130" zoomScaleSheetLayoutView="100" workbookViewId="0">
      <pane ySplit="5" topLeftCell="A496" activePane="bottomLeft" state="frozen"/>
      <selection pane="bottomLeft" activeCell="B684" sqref="B684"/>
    </sheetView>
  </sheetViews>
  <sheetFormatPr defaultRowHeight="12"/>
  <cols>
    <col min="1" max="1" width="83.5703125" style="12" customWidth="1"/>
    <col min="2" max="2" width="24.28515625" style="130" customWidth="1"/>
    <col min="3" max="5" width="9.140625" style="13"/>
    <col min="6" max="6" width="13.42578125" style="13" bestFit="1" customWidth="1"/>
    <col min="7" max="16384" width="9.140625" style="13"/>
  </cols>
  <sheetData>
    <row r="1" spans="1:5">
      <c r="B1" s="127" t="s">
        <v>4</v>
      </c>
    </row>
    <row r="2" spans="1:5" ht="15.75">
      <c r="A2" s="1" t="s">
        <v>0</v>
      </c>
      <c r="B2" s="1"/>
    </row>
    <row r="3" spans="1:5" ht="15.75">
      <c r="A3" s="1" t="s">
        <v>1056</v>
      </c>
      <c r="B3" s="1"/>
    </row>
    <row r="4" spans="1:5">
      <c r="A4" s="76"/>
      <c r="B4" s="130" t="s">
        <v>238</v>
      </c>
    </row>
    <row r="5" spans="1:5">
      <c r="A5" s="82" t="s">
        <v>1</v>
      </c>
      <c r="B5" s="144" t="s">
        <v>2</v>
      </c>
    </row>
    <row r="6" spans="1:5">
      <c r="A6" s="169" t="s">
        <v>752</v>
      </c>
      <c r="B6" s="168">
        <v>2244000</v>
      </c>
      <c r="C6" s="159"/>
      <c r="D6" s="160"/>
      <c r="E6" s="160"/>
    </row>
    <row r="7" spans="1:5">
      <c r="A7" s="170" t="s">
        <v>1057</v>
      </c>
      <c r="B7" s="172">
        <v>984000</v>
      </c>
      <c r="C7" s="167"/>
      <c r="D7" s="168"/>
      <c r="E7" s="168"/>
    </row>
    <row r="8" spans="1:5">
      <c r="A8" s="171" t="s">
        <v>1058</v>
      </c>
      <c r="B8" s="173">
        <v>984000</v>
      </c>
      <c r="C8" s="167"/>
      <c r="D8" s="168"/>
      <c r="E8" s="168"/>
    </row>
    <row r="9" spans="1:5">
      <c r="A9" s="170" t="s">
        <v>1059</v>
      </c>
      <c r="B9" s="172">
        <v>1260000</v>
      </c>
      <c r="C9" s="167"/>
      <c r="D9" s="168"/>
      <c r="E9" s="168"/>
    </row>
    <row r="10" spans="1:5">
      <c r="A10" s="171" t="s">
        <v>1060</v>
      </c>
      <c r="B10" s="173">
        <v>1260000</v>
      </c>
      <c r="C10" s="167"/>
      <c r="D10" s="168"/>
      <c r="E10" s="168"/>
    </row>
    <row r="11" spans="1:5">
      <c r="A11" s="169" t="s">
        <v>1061</v>
      </c>
      <c r="B11" s="168">
        <v>36400000</v>
      </c>
      <c r="C11" s="167"/>
      <c r="D11" s="168"/>
      <c r="E11" s="168"/>
    </row>
    <row r="12" spans="1:5">
      <c r="A12" s="170" t="s">
        <v>1062</v>
      </c>
      <c r="B12" s="172">
        <v>36400000</v>
      </c>
      <c r="C12" s="167"/>
      <c r="D12" s="168"/>
      <c r="E12" s="168"/>
    </row>
    <row r="13" spans="1:5">
      <c r="A13" s="171" t="s">
        <v>1063</v>
      </c>
      <c r="B13" s="173">
        <v>36400000</v>
      </c>
      <c r="C13" s="167"/>
      <c r="D13" s="168"/>
      <c r="E13" s="168"/>
    </row>
    <row r="14" spans="1:5">
      <c r="A14" s="169" t="s">
        <v>1064</v>
      </c>
      <c r="B14" s="168">
        <v>2960000</v>
      </c>
      <c r="C14" s="167"/>
      <c r="D14" s="168"/>
      <c r="E14" s="168"/>
    </row>
    <row r="15" spans="1:5">
      <c r="A15" s="170" t="s">
        <v>1065</v>
      </c>
      <c r="B15" s="172">
        <v>1480000</v>
      </c>
      <c r="C15" s="167"/>
      <c r="D15" s="168"/>
      <c r="E15" s="168"/>
    </row>
    <row r="16" spans="1:5">
      <c r="A16" s="171" t="s">
        <v>1066</v>
      </c>
      <c r="B16" s="173">
        <v>1480000</v>
      </c>
      <c r="C16" s="167"/>
      <c r="D16" s="168"/>
      <c r="E16" s="168"/>
    </row>
    <row r="17" spans="1:5">
      <c r="A17" s="171" t="s">
        <v>1067</v>
      </c>
      <c r="B17" s="174"/>
      <c r="C17" s="167"/>
      <c r="D17" s="168"/>
      <c r="E17" s="168"/>
    </row>
    <row r="18" spans="1:5">
      <c r="A18" s="170" t="s">
        <v>1068</v>
      </c>
      <c r="B18" s="172">
        <v>1480000</v>
      </c>
      <c r="C18" s="167"/>
      <c r="D18" s="168"/>
      <c r="E18" s="168"/>
    </row>
    <row r="19" spans="1:5">
      <c r="A19" s="171" t="s">
        <v>1066</v>
      </c>
      <c r="B19" s="173">
        <v>1480000</v>
      </c>
      <c r="C19" s="167"/>
      <c r="D19" s="168"/>
      <c r="E19" s="168"/>
    </row>
    <row r="20" spans="1:5">
      <c r="A20" s="171" t="s">
        <v>1067</v>
      </c>
      <c r="B20" s="174"/>
      <c r="C20" s="167"/>
      <c r="D20" s="168"/>
      <c r="E20" s="168"/>
    </row>
    <row r="21" spans="1:5">
      <c r="A21" s="169" t="s">
        <v>431</v>
      </c>
      <c r="B21" s="168">
        <v>23400000</v>
      </c>
      <c r="C21" s="167"/>
      <c r="D21" s="168"/>
      <c r="E21" s="168"/>
    </row>
    <row r="22" spans="1:5">
      <c r="A22" s="170" t="s">
        <v>1069</v>
      </c>
      <c r="B22" s="172">
        <v>23400000</v>
      </c>
      <c r="C22" s="167"/>
      <c r="D22" s="168"/>
      <c r="E22" s="168"/>
    </row>
    <row r="23" spans="1:5">
      <c r="A23" s="171" t="s">
        <v>1066</v>
      </c>
      <c r="B23" s="173">
        <v>23400000</v>
      </c>
      <c r="C23" s="167"/>
      <c r="D23" s="168"/>
      <c r="E23" s="168"/>
    </row>
    <row r="24" spans="1:5">
      <c r="A24" s="169" t="s">
        <v>1070</v>
      </c>
      <c r="B24" s="168">
        <v>2100000</v>
      </c>
      <c r="C24" s="167"/>
      <c r="D24" s="168"/>
      <c r="E24" s="168"/>
    </row>
    <row r="25" spans="1:5">
      <c r="A25" s="170" t="s">
        <v>1071</v>
      </c>
      <c r="B25" s="172">
        <v>2100000</v>
      </c>
      <c r="C25" s="167"/>
      <c r="D25" s="168"/>
      <c r="E25" s="168"/>
    </row>
    <row r="26" spans="1:5">
      <c r="A26" s="171" t="s">
        <v>1072</v>
      </c>
      <c r="B26" s="173">
        <v>2100000</v>
      </c>
      <c r="C26" s="167"/>
      <c r="D26" s="168"/>
      <c r="E26" s="168"/>
    </row>
    <row r="27" spans="1:5">
      <c r="A27" s="169" t="s">
        <v>1073</v>
      </c>
      <c r="B27" s="168">
        <v>2263000</v>
      </c>
      <c r="C27" s="167"/>
      <c r="D27" s="168"/>
      <c r="E27" s="168"/>
    </row>
    <row r="28" spans="1:5">
      <c r="A28" s="170" t="s">
        <v>1074</v>
      </c>
      <c r="B28" s="172">
        <v>2263000</v>
      </c>
      <c r="C28" s="167"/>
      <c r="D28" s="168"/>
      <c r="E28" s="168"/>
    </row>
    <row r="29" spans="1:5">
      <c r="A29" s="171" t="s">
        <v>1075</v>
      </c>
      <c r="B29" s="173">
        <v>2263000</v>
      </c>
      <c r="C29" s="167"/>
      <c r="D29" s="168"/>
      <c r="E29" s="168"/>
    </row>
    <row r="30" spans="1:5">
      <c r="A30" s="169" t="s">
        <v>432</v>
      </c>
      <c r="B30" s="168">
        <v>32521776</v>
      </c>
      <c r="C30" s="167"/>
      <c r="D30" s="168"/>
      <c r="E30" s="168"/>
    </row>
    <row r="31" spans="1:5">
      <c r="A31" s="170" t="s">
        <v>1076</v>
      </c>
      <c r="B31" s="172">
        <v>32521776</v>
      </c>
      <c r="C31" s="167"/>
      <c r="D31" s="168"/>
      <c r="E31" s="168"/>
    </row>
    <row r="32" spans="1:5">
      <c r="A32" s="171" t="s">
        <v>1077</v>
      </c>
      <c r="B32" s="173">
        <v>588280</v>
      </c>
      <c r="C32" s="167"/>
      <c r="D32" s="168"/>
      <c r="E32" s="168"/>
    </row>
    <row r="33" spans="1:5">
      <c r="A33" s="171" t="s">
        <v>1078</v>
      </c>
      <c r="B33" s="173">
        <v>1176560</v>
      </c>
      <c r="C33" s="167"/>
      <c r="D33" s="168"/>
      <c r="E33" s="168"/>
    </row>
    <row r="34" spans="1:5">
      <c r="A34" s="171" t="s">
        <v>1060</v>
      </c>
      <c r="B34" s="173">
        <v>588280</v>
      </c>
      <c r="C34" s="167"/>
      <c r="D34" s="168"/>
      <c r="E34" s="168"/>
    </row>
    <row r="35" spans="1:5">
      <c r="A35" s="171" t="s">
        <v>1075</v>
      </c>
      <c r="B35" s="173">
        <v>1294216</v>
      </c>
      <c r="C35" s="167"/>
      <c r="D35" s="168"/>
      <c r="E35" s="168"/>
    </row>
    <row r="36" spans="1:5">
      <c r="A36" s="171" t="s">
        <v>1079</v>
      </c>
      <c r="B36" s="173">
        <v>695240</v>
      </c>
      <c r="C36" s="167"/>
      <c r="D36" s="168"/>
      <c r="E36" s="168"/>
    </row>
    <row r="37" spans="1:5">
      <c r="A37" s="171" t="s">
        <v>1080</v>
      </c>
      <c r="B37" s="173">
        <v>695240</v>
      </c>
      <c r="C37" s="167"/>
      <c r="D37" s="168"/>
      <c r="E37" s="168"/>
    </row>
    <row r="38" spans="1:5">
      <c r="A38" s="171" t="s">
        <v>1081</v>
      </c>
      <c r="B38" s="173">
        <v>695240</v>
      </c>
      <c r="C38" s="167"/>
      <c r="D38" s="168"/>
      <c r="E38" s="168"/>
    </row>
    <row r="39" spans="1:5">
      <c r="A39" s="171" t="s">
        <v>1066</v>
      </c>
      <c r="B39" s="173">
        <v>1390480</v>
      </c>
      <c r="C39" s="167"/>
      <c r="D39" s="168"/>
      <c r="E39" s="168"/>
    </row>
    <row r="40" spans="1:5">
      <c r="A40" s="171" t="s">
        <v>1067</v>
      </c>
      <c r="B40" s="173">
        <v>695240</v>
      </c>
      <c r="C40" s="167"/>
      <c r="D40" s="168"/>
      <c r="E40" s="168"/>
    </row>
    <row r="41" spans="1:5">
      <c r="A41" s="171" t="s">
        <v>1063</v>
      </c>
      <c r="B41" s="173">
        <v>1390480</v>
      </c>
      <c r="C41" s="167"/>
      <c r="D41" s="168"/>
      <c r="E41" s="168"/>
    </row>
    <row r="42" spans="1:5">
      <c r="A42" s="171" t="s">
        <v>1082</v>
      </c>
      <c r="B42" s="173">
        <v>695240</v>
      </c>
      <c r="C42" s="167"/>
      <c r="D42" s="168"/>
      <c r="E42" s="168"/>
    </row>
    <row r="43" spans="1:5">
      <c r="A43" s="171" t="s">
        <v>1083</v>
      </c>
      <c r="B43" s="173">
        <v>1390480</v>
      </c>
      <c r="C43" s="167"/>
      <c r="D43" s="168"/>
      <c r="E43" s="168"/>
    </row>
    <row r="44" spans="1:5">
      <c r="A44" s="171" t="s">
        <v>1084</v>
      </c>
      <c r="B44" s="173">
        <v>695240</v>
      </c>
      <c r="C44" s="167"/>
      <c r="D44" s="168"/>
      <c r="E44" s="168"/>
    </row>
    <row r="45" spans="1:5">
      <c r="A45" s="171" t="s">
        <v>1085</v>
      </c>
      <c r="B45" s="173">
        <v>1390480</v>
      </c>
      <c r="C45" s="167"/>
      <c r="D45" s="168"/>
      <c r="E45" s="168"/>
    </row>
    <row r="46" spans="1:5">
      <c r="A46" s="171" t="s">
        <v>1086</v>
      </c>
      <c r="B46" s="173">
        <v>695240</v>
      </c>
      <c r="C46" s="167"/>
      <c r="D46" s="168"/>
      <c r="E46" s="168"/>
    </row>
    <row r="47" spans="1:5">
      <c r="A47" s="171" t="s">
        <v>1087</v>
      </c>
      <c r="B47" s="173">
        <v>1390480</v>
      </c>
      <c r="C47" s="167"/>
      <c r="D47" s="168"/>
      <c r="E47" s="168"/>
    </row>
    <row r="48" spans="1:5">
      <c r="A48" s="171" t="s">
        <v>1088</v>
      </c>
      <c r="B48" s="173">
        <v>695240</v>
      </c>
      <c r="C48" s="167"/>
      <c r="D48" s="168"/>
      <c r="E48" s="168"/>
    </row>
    <row r="49" spans="1:5">
      <c r="A49" s="171" t="s">
        <v>1089</v>
      </c>
      <c r="B49" s="173">
        <v>1443960</v>
      </c>
      <c r="C49" s="167"/>
      <c r="D49" s="168"/>
      <c r="E49" s="168"/>
    </row>
    <row r="50" spans="1:5">
      <c r="A50" s="171" t="s">
        <v>1090</v>
      </c>
      <c r="B50" s="173">
        <v>1125600</v>
      </c>
      <c r="C50" s="167"/>
      <c r="D50" s="168"/>
      <c r="E50" s="168"/>
    </row>
    <row r="51" spans="1:5">
      <c r="A51" s="171" t="s">
        <v>1091</v>
      </c>
      <c r="B51" s="173">
        <v>1069600</v>
      </c>
      <c r="C51" s="167"/>
      <c r="D51" s="168"/>
      <c r="E51" s="168"/>
    </row>
    <row r="52" spans="1:5">
      <c r="A52" s="171" t="s">
        <v>1072</v>
      </c>
      <c r="B52" s="173">
        <v>2139200</v>
      </c>
      <c r="C52" s="167"/>
      <c r="D52" s="168"/>
      <c r="E52" s="168"/>
    </row>
    <row r="53" spans="1:5">
      <c r="A53" s="171" t="s">
        <v>1092</v>
      </c>
      <c r="B53" s="173">
        <v>1069600</v>
      </c>
      <c r="C53" s="167"/>
      <c r="D53" s="168"/>
      <c r="E53" s="168"/>
    </row>
    <row r="54" spans="1:5">
      <c r="A54" s="171" t="s">
        <v>1093</v>
      </c>
      <c r="B54" s="173">
        <v>2139200</v>
      </c>
      <c r="C54" s="167"/>
      <c r="D54" s="168"/>
      <c r="E54" s="168"/>
    </row>
    <row r="55" spans="1:5">
      <c r="A55" s="171" t="s">
        <v>1058</v>
      </c>
      <c r="B55" s="173">
        <v>1069600</v>
      </c>
      <c r="C55" s="167"/>
      <c r="D55" s="168"/>
      <c r="E55" s="168"/>
    </row>
    <row r="56" spans="1:5">
      <c r="A56" s="171" t="s">
        <v>1094</v>
      </c>
      <c r="B56" s="173">
        <v>2251200</v>
      </c>
      <c r="C56" s="167"/>
      <c r="D56" s="168"/>
      <c r="E56" s="168"/>
    </row>
    <row r="57" spans="1:5">
      <c r="A57" s="171" t="s">
        <v>1095</v>
      </c>
      <c r="B57" s="173">
        <v>1125600</v>
      </c>
      <c r="C57" s="167"/>
      <c r="D57" s="168"/>
      <c r="E57" s="168"/>
    </row>
    <row r="58" spans="1:5">
      <c r="A58" s="171" t="s">
        <v>1096</v>
      </c>
      <c r="B58" s="173">
        <v>2926560</v>
      </c>
      <c r="C58" s="167"/>
      <c r="D58" s="168"/>
      <c r="E58" s="168"/>
    </row>
    <row r="59" spans="1:5">
      <c r="A59" s="169" t="s">
        <v>433</v>
      </c>
      <c r="B59" s="168">
        <v>398080000</v>
      </c>
      <c r="C59" s="167"/>
      <c r="D59" s="168"/>
      <c r="E59" s="168"/>
    </row>
    <row r="60" spans="1:5">
      <c r="A60" s="170" t="s">
        <v>1097</v>
      </c>
      <c r="B60" s="172">
        <v>199360000</v>
      </c>
      <c r="C60" s="167"/>
      <c r="D60" s="168"/>
      <c r="E60" s="168"/>
    </row>
    <row r="61" spans="1:5">
      <c r="A61" s="171" t="s">
        <v>1079</v>
      </c>
      <c r="B61" s="173">
        <v>88320000</v>
      </c>
      <c r="C61" s="167"/>
      <c r="D61" s="168"/>
      <c r="E61" s="168"/>
    </row>
    <row r="62" spans="1:5">
      <c r="A62" s="171" t="s">
        <v>1080</v>
      </c>
      <c r="B62" s="173">
        <v>111040000</v>
      </c>
      <c r="C62" s="167"/>
      <c r="D62" s="168"/>
      <c r="E62" s="168"/>
    </row>
    <row r="63" spans="1:5">
      <c r="A63" s="171" t="s">
        <v>1081</v>
      </c>
      <c r="B63" s="174"/>
      <c r="C63" s="167"/>
      <c r="D63" s="168"/>
      <c r="E63" s="168"/>
    </row>
    <row r="64" spans="1:5">
      <c r="A64" s="170" t="s">
        <v>1098</v>
      </c>
      <c r="B64" s="172">
        <v>192000000</v>
      </c>
      <c r="C64" s="167"/>
      <c r="D64" s="168"/>
      <c r="E64" s="168"/>
    </row>
    <row r="65" spans="1:5">
      <c r="A65" s="171" t="s">
        <v>1072</v>
      </c>
      <c r="B65" s="173">
        <v>134080000</v>
      </c>
      <c r="C65" s="167"/>
      <c r="D65" s="168"/>
      <c r="E65" s="168"/>
    </row>
    <row r="66" spans="1:5">
      <c r="A66" s="171" t="s">
        <v>1093</v>
      </c>
      <c r="B66" s="173">
        <v>57920000</v>
      </c>
      <c r="C66" s="167"/>
      <c r="D66" s="168"/>
      <c r="E66" s="168"/>
    </row>
    <row r="67" spans="1:5">
      <c r="A67" s="171" t="s">
        <v>1058</v>
      </c>
      <c r="B67" s="174"/>
      <c r="C67" s="167"/>
      <c r="D67" s="168"/>
      <c r="E67" s="168"/>
    </row>
    <row r="68" spans="1:5">
      <c r="A68" s="170" t="s">
        <v>1099</v>
      </c>
      <c r="B68" s="172">
        <v>6720000</v>
      </c>
      <c r="C68" s="167"/>
      <c r="D68" s="168"/>
      <c r="E68" s="168"/>
    </row>
    <row r="69" spans="1:5">
      <c r="A69" s="171" t="s">
        <v>1093</v>
      </c>
      <c r="B69" s="173">
        <v>6720000</v>
      </c>
      <c r="C69" s="167"/>
      <c r="D69" s="168"/>
      <c r="E69" s="168"/>
    </row>
    <row r="70" spans="1:5">
      <c r="A70" s="171" t="s">
        <v>1058</v>
      </c>
      <c r="B70" s="174"/>
      <c r="C70" s="167"/>
      <c r="D70" s="168"/>
      <c r="E70" s="168"/>
    </row>
    <row r="71" spans="1:5">
      <c r="A71" s="169" t="s">
        <v>1100</v>
      </c>
      <c r="B71" s="168">
        <v>28019765</v>
      </c>
      <c r="C71" s="167"/>
      <c r="D71" s="168"/>
      <c r="E71" s="168"/>
    </row>
    <row r="72" spans="1:5">
      <c r="A72" s="170" t="s">
        <v>1101</v>
      </c>
      <c r="B72" s="172">
        <v>21591765</v>
      </c>
      <c r="C72" s="167"/>
      <c r="D72" s="168"/>
      <c r="E72" s="168"/>
    </row>
    <row r="73" spans="1:5">
      <c r="A73" s="171" t="s">
        <v>1085</v>
      </c>
      <c r="B73" s="173">
        <v>21591765</v>
      </c>
      <c r="C73" s="167"/>
      <c r="D73" s="168"/>
      <c r="E73" s="168"/>
    </row>
    <row r="74" spans="1:5">
      <c r="A74" s="170" t="s">
        <v>1102</v>
      </c>
      <c r="B74" s="172">
        <v>6428000</v>
      </c>
      <c r="C74" s="167"/>
      <c r="D74" s="168"/>
      <c r="E74" s="168"/>
    </row>
    <row r="75" spans="1:5">
      <c r="A75" s="171" t="s">
        <v>1072</v>
      </c>
      <c r="B75" s="173">
        <v>6428000</v>
      </c>
      <c r="C75" s="167"/>
      <c r="D75" s="168"/>
      <c r="E75" s="168"/>
    </row>
    <row r="76" spans="1:5">
      <c r="A76" s="169" t="s">
        <v>888</v>
      </c>
      <c r="B76" s="168">
        <v>35518000</v>
      </c>
      <c r="C76" s="167"/>
      <c r="D76" s="168"/>
      <c r="E76" s="168"/>
    </row>
    <row r="77" spans="1:5">
      <c r="A77" s="170" t="s">
        <v>1103</v>
      </c>
      <c r="B77" s="172">
        <v>13456800</v>
      </c>
      <c r="C77" s="167"/>
      <c r="D77" s="168"/>
      <c r="E77" s="168"/>
    </row>
    <row r="78" spans="1:5">
      <c r="A78" s="171" t="s">
        <v>1083</v>
      </c>
      <c r="B78" s="173">
        <v>13456800</v>
      </c>
      <c r="C78" s="167"/>
      <c r="D78" s="168"/>
      <c r="E78" s="168"/>
    </row>
    <row r="79" spans="1:5">
      <c r="A79" s="170" t="s">
        <v>1104</v>
      </c>
      <c r="B79" s="172">
        <v>7901600</v>
      </c>
      <c r="C79" s="167"/>
      <c r="D79" s="168"/>
      <c r="E79" s="168"/>
    </row>
    <row r="80" spans="1:5">
      <c r="A80" s="171" t="s">
        <v>1060</v>
      </c>
      <c r="B80" s="173">
        <v>7901600</v>
      </c>
      <c r="C80" s="167"/>
      <c r="D80" s="168"/>
      <c r="E80" s="168"/>
    </row>
    <row r="81" spans="1:5">
      <c r="A81" s="170" t="s">
        <v>1105</v>
      </c>
      <c r="B81" s="172">
        <v>9718800</v>
      </c>
      <c r="C81" s="167"/>
      <c r="D81" s="168"/>
      <c r="E81" s="168"/>
    </row>
    <row r="82" spans="1:5">
      <c r="A82" s="171" t="s">
        <v>1066</v>
      </c>
      <c r="B82" s="173">
        <v>9718800</v>
      </c>
      <c r="C82" s="167"/>
      <c r="D82" s="168"/>
      <c r="E82" s="168"/>
    </row>
    <row r="83" spans="1:5">
      <c r="A83" s="170" t="s">
        <v>1106</v>
      </c>
      <c r="B83" s="172">
        <v>4440800</v>
      </c>
      <c r="C83" s="167"/>
      <c r="D83" s="168"/>
      <c r="E83" s="168"/>
    </row>
    <row r="84" spans="1:5">
      <c r="A84" s="171" t="s">
        <v>1063</v>
      </c>
      <c r="B84" s="173">
        <v>4440800</v>
      </c>
      <c r="C84" s="167"/>
      <c r="D84" s="168"/>
      <c r="E84" s="168"/>
    </row>
    <row r="85" spans="1:5">
      <c r="A85" s="169" t="s">
        <v>1107</v>
      </c>
      <c r="B85" s="168">
        <v>3494400</v>
      </c>
      <c r="C85" s="167"/>
      <c r="D85" s="168"/>
      <c r="E85" s="168"/>
    </row>
    <row r="86" spans="1:5">
      <c r="A86" s="170" t="s">
        <v>1108</v>
      </c>
      <c r="B86" s="172">
        <v>3494400</v>
      </c>
      <c r="C86" s="167"/>
      <c r="D86" s="168"/>
      <c r="E86" s="168"/>
    </row>
    <row r="87" spans="1:5">
      <c r="A87" s="171" t="s">
        <v>1060</v>
      </c>
      <c r="B87" s="173">
        <v>3494400</v>
      </c>
      <c r="C87" s="167"/>
      <c r="D87" s="168"/>
      <c r="E87" s="168"/>
    </row>
    <row r="88" spans="1:5">
      <c r="A88" s="169" t="s">
        <v>1109</v>
      </c>
      <c r="B88" s="168">
        <v>7040000</v>
      </c>
      <c r="C88" s="167"/>
      <c r="D88" s="168"/>
      <c r="E88" s="168"/>
    </row>
    <row r="89" spans="1:5">
      <c r="A89" s="170" t="s">
        <v>1110</v>
      </c>
      <c r="B89" s="172">
        <v>7040000</v>
      </c>
      <c r="C89" s="167"/>
      <c r="D89" s="168"/>
      <c r="E89" s="168"/>
    </row>
    <row r="90" spans="1:5">
      <c r="A90" s="171" t="s">
        <v>1060</v>
      </c>
      <c r="B90" s="173">
        <v>3520000</v>
      </c>
      <c r="C90" s="167"/>
      <c r="D90" s="168"/>
      <c r="E90" s="168"/>
    </row>
    <row r="91" spans="1:5">
      <c r="A91" s="171" t="s">
        <v>1093</v>
      </c>
      <c r="B91" s="173">
        <v>3520000</v>
      </c>
      <c r="C91" s="167"/>
      <c r="D91" s="168"/>
      <c r="E91" s="168"/>
    </row>
    <row r="92" spans="1:5">
      <c r="A92" s="169" t="s">
        <v>1111</v>
      </c>
      <c r="B92" s="168">
        <v>9984000</v>
      </c>
      <c r="C92" s="167"/>
      <c r="D92" s="168"/>
      <c r="E92" s="168"/>
    </row>
    <row r="93" spans="1:5">
      <c r="A93" s="170" t="s">
        <v>1112</v>
      </c>
      <c r="B93" s="172">
        <v>9984000</v>
      </c>
      <c r="C93" s="167"/>
      <c r="D93" s="168"/>
      <c r="E93" s="168"/>
    </row>
    <row r="94" spans="1:5">
      <c r="A94" s="171" t="s">
        <v>1075</v>
      </c>
      <c r="B94" s="173">
        <v>9984000</v>
      </c>
      <c r="C94" s="167"/>
      <c r="D94" s="168"/>
      <c r="E94" s="168"/>
    </row>
    <row r="95" spans="1:5">
      <c r="A95" s="169" t="s">
        <v>1113</v>
      </c>
      <c r="B95" s="168">
        <v>18000000</v>
      </c>
      <c r="C95" s="167"/>
      <c r="D95" s="168"/>
      <c r="E95" s="168"/>
    </row>
    <row r="96" spans="1:5">
      <c r="A96" s="170" t="s">
        <v>1114</v>
      </c>
      <c r="B96" s="172">
        <v>18000000</v>
      </c>
      <c r="C96" s="167"/>
      <c r="D96" s="168"/>
      <c r="E96" s="168"/>
    </row>
    <row r="97" spans="1:5">
      <c r="A97" s="171" t="s">
        <v>1092</v>
      </c>
      <c r="B97" s="173">
        <v>18000000</v>
      </c>
      <c r="C97" s="167"/>
      <c r="D97" s="168"/>
      <c r="E97" s="168"/>
    </row>
    <row r="98" spans="1:5">
      <c r="A98" s="169" t="s">
        <v>434</v>
      </c>
      <c r="B98" s="168">
        <v>49340704</v>
      </c>
      <c r="C98" s="167"/>
      <c r="D98" s="168"/>
      <c r="E98" s="168"/>
    </row>
    <row r="99" spans="1:5">
      <c r="A99" s="170" t="s">
        <v>1115</v>
      </c>
      <c r="B99" s="172">
        <v>22010688</v>
      </c>
      <c r="C99" s="167"/>
      <c r="D99" s="168"/>
      <c r="E99" s="168"/>
    </row>
    <row r="100" spans="1:5">
      <c r="A100" s="171" t="s">
        <v>1080</v>
      </c>
      <c r="B100" s="173">
        <v>22010688</v>
      </c>
      <c r="C100" s="167"/>
      <c r="D100" s="168"/>
      <c r="E100" s="168"/>
    </row>
    <row r="101" spans="1:5">
      <c r="A101" s="170" t="s">
        <v>1116</v>
      </c>
      <c r="B101" s="172">
        <v>23158240</v>
      </c>
      <c r="C101" s="167"/>
      <c r="D101" s="168"/>
      <c r="E101" s="168"/>
    </row>
    <row r="102" spans="1:5">
      <c r="A102" s="171" t="s">
        <v>1083</v>
      </c>
      <c r="B102" s="173">
        <v>23158240</v>
      </c>
      <c r="C102" s="167"/>
      <c r="D102" s="168"/>
      <c r="E102" s="168"/>
    </row>
    <row r="103" spans="1:5">
      <c r="A103" s="170" t="s">
        <v>1117</v>
      </c>
      <c r="B103" s="172">
        <v>4171776</v>
      </c>
      <c r="C103" s="167"/>
      <c r="D103" s="168"/>
      <c r="E103" s="168"/>
    </row>
    <row r="104" spans="1:5">
      <c r="A104" s="171" t="s">
        <v>1092</v>
      </c>
      <c r="B104" s="173">
        <v>4171776</v>
      </c>
      <c r="C104" s="167"/>
      <c r="D104" s="168"/>
      <c r="E104" s="168"/>
    </row>
    <row r="105" spans="1:5">
      <c r="A105" s="169" t="s">
        <v>1118</v>
      </c>
      <c r="B105" s="168">
        <v>4300000</v>
      </c>
      <c r="C105" s="167"/>
      <c r="D105" s="168"/>
      <c r="E105" s="168"/>
    </row>
    <row r="106" spans="1:5">
      <c r="A106" s="170" t="s">
        <v>1119</v>
      </c>
      <c r="B106" s="172">
        <v>4300000</v>
      </c>
      <c r="C106" s="167"/>
      <c r="D106" s="168"/>
      <c r="E106" s="168"/>
    </row>
    <row r="107" spans="1:5">
      <c r="A107" s="171" t="s">
        <v>1083</v>
      </c>
      <c r="B107" s="173">
        <v>4300000</v>
      </c>
      <c r="C107" s="167"/>
      <c r="D107" s="168"/>
      <c r="E107" s="168"/>
    </row>
    <row r="108" spans="1:5">
      <c r="A108" s="169" t="s">
        <v>1120</v>
      </c>
      <c r="B108" s="168">
        <v>102502415</v>
      </c>
      <c r="C108" s="167"/>
      <c r="D108" s="168"/>
      <c r="E108" s="168"/>
    </row>
    <row r="109" spans="1:5">
      <c r="A109" s="170" t="s">
        <v>1121</v>
      </c>
      <c r="B109" s="172">
        <v>7547917</v>
      </c>
      <c r="C109" s="167"/>
      <c r="D109" s="168"/>
      <c r="E109" s="168"/>
    </row>
    <row r="110" spans="1:5">
      <c r="A110" s="171" t="s">
        <v>1086</v>
      </c>
      <c r="B110" s="173">
        <v>7547917</v>
      </c>
      <c r="C110" s="167"/>
      <c r="D110" s="168"/>
      <c r="E110" s="168"/>
    </row>
    <row r="111" spans="1:5">
      <c r="A111" s="170" t="s">
        <v>1122</v>
      </c>
      <c r="B111" s="172">
        <v>1600000</v>
      </c>
      <c r="C111" s="167"/>
      <c r="D111" s="168"/>
      <c r="E111" s="168"/>
    </row>
    <row r="112" spans="1:5">
      <c r="A112" s="171" t="s">
        <v>1093</v>
      </c>
      <c r="B112" s="173">
        <v>1600000</v>
      </c>
      <c r="C112" s="167"/>
      <c r="D112" s="168"/>
      <c r="E112" s="168"/>
    </row>
    <row r="113" spans="1:5">
      <c r="A113" s="170" t="s">
        <v>1123</v>
      </c>
      <c r="B113" s="172">
        <v>12575360</v>
      </c>
      <c r="C113" s="167"/>
      <c r="D113" s="168"/>
      <c r="E113" s="168"/>
    </row>
    <row r="114" spans="1:5">
      <c r="A114" s="171" t="s">
        <v>1086</v>
      </c>
      <c r="B114" s="173">
        <v>12575360</v>
      </c>
      <c r="C114" s="167"/>
      <c r="D114" s="168"/>
      <c r="E114" s="168"/>
    </row>
    <row r="115" spans="1:5">
      <c r="A115" s="170" t="s">
        <v>1124</v>
      </c>
      <c r="B115" s="172">
        <v>6804414</v>
      </c>
      <c r="C115" s="167"/>
      <c r="D115" s="168"/>
      <c r="E115" s="168"/>
    </row>
    <row r="116" spans="1:5">
      <c r="A116" s="171" t="s">
        <v>1095</v>
      </c>
      <c r="B116" s="173">
        <v>6804414</v>
      </c>
      <c r="C116" s="167"/>
      <c r="D116" s="168"/>
      <c r="E116" s="168"/>
    </row>
    <row r="117" spans="1:5">
      <c r="A117" s="170" t="s">
        <v>1125</v>
      </c>
      <c r="B117" s="172">
        <v>21490000</v>
      </c>
      <c r="C117" s="167"/>
      <c r="D117" s="168"/>
      <c r="E117" s="168"/>
    </row>
    <row r="118" spans="1:5">
      <c r="A118" s="171" t="s">
        <v>1087</v>
      </c>
      <c r="B118" s="173">
        <v>21490000</v>
      </c>
      <c r="C118" s="167"/>
      <c r="D118" s="168"/>
      <c r="E118" s="168"/>
    </row>
    <row r="119" spans="1:5">
      <c r="A119" s="170" t="s">
        <v>1126</v>
      </c>
      <c r="B119" s="172">
        <v>48294400</v>
      </c>
      <c r="C119" s="167"/>
      <c r="D119" s="168"/>
      <c r="E119" s="168"/>
    </row>
    <row r="120" spans="1:5">
      <c r="A120" s="171" t="s">
        <v>1087</v>
      </c>
      <c r="B120" s="173">
        <v>48294400</v>
      </c>
      <c r="C120" s="167"/>
      <c r="D120" s="168"/>
      <c r="E120" s="168"/>
    </row>
    <row r="121" spans="1:5">
      <c r="A121" s="170" t="s">
        <v>1127</v>
      </c>
      <c r="B121" s="172">
        <v>4190324</v>
      </c>
      <c r="C121" s="167"/>
      <c r="D121" s="168"/>
      <c r="E121" s="168"/>
    </row>
    <row r="122" spans="1:5">
      <c r="A122" s="171" t="s">
        <v>1088</v>
      </c>
      <c r="B122" s="173">
        <v>4190324</v>
      </c>
      <c r="C122" s="167"/>
      <c r="D122" s="168"/>
      <c r="E122" s="168"/>
    </row>
    <row r="123" spans="1:5">
      <c r="A123" s="169" t="s">
        <v>889</v>
      </c>
      <c r="B123" s="168">
        <v>14295000</v>
      </c>
      <c r="C123" s="167"/>
      <c r="D123" s="168"/>
      <c r="E123" s="168"/>
    </row>
    <row r="124" spans="1:5">
      <c r="A124" s="170" t="s">
        <v>1128</v>
      </c>
      <c r="B124" s="172">
        <v>14295000</v>
      </c>
      <c r="C124" s="167"/>
      <c r="D124" s="168"/>
      <c r="E124" s="168"/>
    </row>
    <row r="125" spans="1:5">
      <c r="A125" s="171" t="s">
        <v>1075</v>
      </c>
      <c r="B125" s="173">
        <v>14295000</v>
      </c>
      <c r="C125" s="167"/>
      <c r="D125" s="168"/>
      <c r="E125" s="168"/>
    </row>
    <row r="126" spans="1:5">
      <c r="A126" s="169" t="s">
        <v>1129</v>
      </c>
      <c r="B126" s="168">
        <v>4480000</v>
      </c>
      <c r="C126" s="167"/>
      <c r="D126" s="168"/>
      <c r="E126" s="168"/>
    </row>
    <row r="127" spans="1:5">
      <c r="A127" s="170" t="s">
        <v>1130</v>
      </c>
      <c r="B127" s="172">
        <v>4480000</v>
      </c>
      <c r="C127" s="167"/>
      <c r="D127" s="168"/>
      <c r="E127" s="168"/>
    </row>
    <row r="128" spans="1:5">
      <c r="A128" s="171" t="s">
        <v>1060</v>
      </c>
      <c r="B128" s="173">
        <v>4480000</v>
      </c>
      <c r="C128" s="167"/>
      <c r="D128" s="168"/>
      <c r="E128" s="168"/>
    </row>
    <row r="129" spans="1:5">
      <c r="A129" s="169" t="s">
        <v>1131</v>
      </c>
      <c r="B129" s="168">
        <v>1559580</v>
      </c>
      <c r="C129" s="167"/>
      <c r="D129" s="168"/>
      <c r="E129" s="168"/>
    </row>
    <row r="130" spans="1:5">
      <c r="A130" s="170" t="s">
        <v>1132</v>
      </c>
      <c r="B130" s="172">
        <v>1559580</v>
      </c>
      <c r="C130" s="167"/>
      <c r="D130" s="168"/>
      <c r="E130" s="168"/>
    </row>
    <row r="131" spans="1:5">
      <c r="A131" s="171" t="s">
        <v>1072</v>
      </c>
      <c r="B131" s="173">
        <v>1559580</v>
      </c>
      <c r="C131" s="167"/>
      <c r="D131" s="168"/>
      <c r="E131" s="168"/>
    </row>
    <row r="132" spans="1:5">
      <c r="A132" s="169" t="s">
        <v>435</v>
      </c>
      <c r="B132" s="168">
        <v>300259794.00999999</v>
      </c>
      <c r="C132" s="167"/>
      <c r="D132" s="168"/>
      <c r="E132" s="168"/>
    </row>
    <row r="133" spans="1:5">
      <c r="A133" s="170" t="s">
        <v>1133</v>
      </c>
      <c r="B133" s="172">
        <v>250092129.5</v>
      </c>
      <c r="C133" s="167"/>
      <c r="D133" s="168"/>
      <c r="E133" s="168"/>
    </row>
    <row r="134" spans="1:5">
      <c r="A134" s="171" t="s">
        <v>1060</v>
      </c>
      <c r="B134" s="173">
        <v>191937955.09999999</v>
      </c>
      <c r="C134" s="167"/>
      <c r="D134" s="168"/>
      <c r="E134" s="168"/>
    </row>
    <row r="135" spans="1:5">
      <c r="A135" s="171" t="s">
        <v>1075</v>
      </c>
      <c r="B135" s="173">
        <v>6841665.5999999996</v>
      </c>
      <c r="C135" s="167"/>
      <c r="D135" s="168"/>
      <c r="E135" s="168"/>
    </row>
    <row r="136" spans="1:5">
      <c r="A136" s="171" t="s">
        <v>1079</v>
      </c>
      <c r="B136" s="173">
        <v>51312508.799999997</v>
      </c>
      <c r="C136" s="167"/>
      <c r="D136" s="168"/>
      <c r="E136" s="168"/>
    </row>
    <row r="137" spans="1:5">
      <c r="A137" s="170" t="s">
        <v>1134</v>
      </c>
      <c r="B137" s="172">
        <v>34809741.789999999</v>
      </c>
      <c r="C137" s="167"/>
      <c r="D137" s="168"/>
      <c r="E137" s="168"/>
    </row>
    <row r="138" spans="1:5">
      <c r="A138" s="171" t="s">
        <v>1063</v>
      </c>
      <c r="B138" s="173">
        <v>34809741.789999999</v>
      </c>
      <c r="C138" s="167"/>
      <c r="D138" s="168"/>
      <c r="E138" s="168"/>
    </row>
    <row r="139" spans="1:5">
      <c r="A139" s="170" t="s">
        <v>1135</v>
      </c>
      <c r="B139" s="172">
        <v>15357922.720000001</v>
      </c>
      <c r="C139" s="167"/>
      <c r="D139" s="168"/>
      <c r="E139" s="168"/>
    </row>
    <row r="140" spans="1:5">
      <c r="A140" s="171" t="s">
        <v>1079</v>
      </c>
      <c r="B140" s="173">
        <v>15357922.720000001</v>
      </c>
      <c r="C140" s="167"/>
      <c r="D140" s="168"/>
      <c r="E140" s="168"/>
    </row>
    <row r="141" spans="1:5">
      <c r="A141" s="169" t="s">
        <v>890</v>
      </c>
      <c r="B141" s="168">
        <v>101112000</v>
      </c>
      <c r="C141" s="167"/>
      <c r="D141" s="168"/>
      <c r="E141" s="168"/>
    </row>
    <row r="142" spans="1:5">
      <c r="A142" s="170" t="s">
        <v>1136</v>
      </c>
      <c r="B142" s="172">
        <v>101112000</v>
      </c>
      <c r="C142" s="167"/>
      <c r="D142" s="168"/>
      <c r="E142" s="168"/>
    </row>
    <row r="143" spans="1:5">
      <c r="A143" s="171" t="s">
        <v>1060</v>
      </c>
      <c r="B143" s="173">
        <v>101112000</v>
      </c>
      <c r="C143" s="167"/>
      <c r="D143" s="168"/>
      <c r="E143" s="168"/>
    </row>
    <row r="144" spans="1:5">
      <c r="A144" s="169" t="s">
        <v>1137</v>
      </c>
      <c r="B144" s="168">
        <v>33048288</v>
      </c>
      <c r="C144" s="167"/>
      <c r="D144" s="168"/>
      <c r="E144" s="168"/>
    </row>
    <row r="145" spans="1:5">
      <c r="A145" s="170" t="s">
        <v>1138</v>
      </c>
      <c r="B145" s="172">
        <v>3040128</v>
      </c>
      <c r="C145" s="167"/>
      <c r="D145" s="168"/>
      <c r="E145" s="168"/>
    </row>
    <row r="146" spans="1:5">
      <c r="A146" s="171" t="s">
        <v>1094</v>
      </c>
      <c r="B146" s="173">
        <v>3040128</v>
      </c>
      <c r="C146" s="167"/>
      <c r="D146" s="168"/>
      <c r="E146" s="168"/>
    </row>
    <row r="147" spans="1:5">
      <c r="A147" s="170" t="s">
        <v>1139</v>
      </c>
      <c r="B147" s="172">
        <v>30008160</v>
      </c>
      <c r="C147" s="167"/>
      <c r="D147" s="168"/>
      <c r="E147" s="168"/>
    </row>
    <row r="148" spans="1:5">
      <c r="A148" s="171" t="s">
        <v>1088</v>
      </c>
      <c r="B148" s="173">
        <v>30008160</v>
      </c>
      <c r="C148" s="167"/>
      <c r="D148" s="168"/>
      <c r="E148" s="168"/>
    </row>
    <row r="149" spans="1:5">
      <c r="A149" s="169" t="s">
        <v>436</v>
      </c>
      <c r="B149" s="168">
        <v>37072000</v>
      </c>
      <c r="C149" s="167"/>
      <c r="D149" s="168"/>
      <c r="E149" s="168"/>
    </row>
    <row r="150" spans="1:5">
      <c r="A150" s="170" t="s">
        <v>1140</v>
      </c>
      <c r="B150" s="172">
        <v>37072000</v>
      </c>
      <c r="C150" s="167"/>
      <c r="D150" s="168"/>
      <c r="E150" s="168"/>
    </row>
    <row r="151" spans="1:5">
      <c r="A151" s="171" t="s">
        <v>1077</v>
      </c>
      <c r="B151" s="173">
        <v>910000</v>
      </c>
      <c r="C151" s="167"/>
      <c r="D151" s="168"/>
      <c r="E151" s="168"/>
    </row>
    <row r="152" spans="1:5">
      <c r="A152" s="171" t="s">
        <v>1078</v>
      </c>
      <c r="B152" s="173">
        <v>910000</v>
      </c>
      <c r="C152" s="167"/>
      <c r="D152" s="168"/>
      <c r="E152" s="168"/>
    </row>
    <row r="153" spans="1:5">
      <c r="A153" s="171" t="s">
        <v>1060</v>
      </c>
      <c r="B153" s="173">
        <v>1820000</v>
      </c>
      <c r="C153" s="167"/>
      <c r="D153" s="168"/>
      <c r="E153" s="168"/>
    </row>
    <row r="154" spans="1:5">
      <c r="A154" s="171" t="s">
        <v>1079</v>
      </c>
      <c r="B154" s="173">
        <v>1820000</v>
      </c>
      <c r="C154" s="167"/>
      <c r="D154" s="168"/>
      <c r="E154" s="168"/>
    </row>
    <row r="155" spans="1:5">
      <c r="A155" s="171" t="s">
        <v>1080</v>
      </c>
      <c r="B155" s="173">
        <v>896000</v>
      </c>
      <c r="C155" s="167"/>
      <c r="D155" s="168"/>
      <c r="E155" s="168"/>
    </row>
    <row r="156" spans="1:5">
      <c r="A156" s="171" t="s">
        <v>1081</v>
      </c>
      <c r="B156" s="173">
        <v>840000</v>
      </c>
      <c r="C156" s="167"/>
      <c r="D156" s="168"/>
      <c r="E156" s="168"/>
    </row>
    <row r="157" spans="1:5">
      <c r="A157" s="171" t="s">
        <v>1066</v>
      </c>
      <c r="B157" s="173">
        <v>560000</v>
      </c>
      <c r="C157" s="167"/>
      <c r="D157" s="168"/>
      <c r="E157" s="168"/>
    </row>
    <row r="158" spans="1:5">
      <c r="A158" s="171" t="s">
        <v>1067</v>
      </c>
      <c r="B158" s="173">
        <v>910000</v>
      </c>
      <c r="C158" s="167"/>
      <c r="D158" s="168"/>
      <c r="E158" s="168"/>
    </row>
    <row r="159" spans="1:5">
      <c r="A159" s="171" t="s">
        <v>1063</v>
      </c>
      <c r="B159" s="173">
        <v>1820000</v>
      </c>
      <c r="C159" s="167"/>
      <c r="D159" s="168"/>
      <c r="E159" s="168"/>
    </row>
    <row r="160" spans="1:5">
      <c r="A160" s="171" t="s">
        <v>1082</v>
      </c>
      <c r="B160" s="173">
        <v>840000</v>
      </c>
      <c r="C160" s="167"/>
      <c r="D160" s="168"/>
      <c r="E160" s="168"/>
    </row>
    <row r="161" spans="1:5">
      <c r="A161" s="171" t="s">
        <v>1083</v>
      </c>
      <c r="B161" s="173">
        <v>1820000</v>
      </c>
      <c r="C161" s="167"/>
      <c r="D161" s="168"/>
      <c r="E161" s="168"/>
    </row>
    <row r="162" spans="1:5">
      <c r="A162" s="171" t="s">
        <v>1085</v>
      </c>
      <c r="B162" s="173">
        <v>2296000</v>
      </c>
      <c r="C162" s="167"/>
      <c r="D162" s="168"/>
      <c r="E162" s="168"/>
    </row>
    <row r="163" spans="1:5">
      <c r="A163" s="171" t="s">
        <v>1086</v>
      </c>
      <c r="B163" s="173">
        <v>1820000</v>
      </c>
      <c r="C163" s="167"/>
      <c r="D163" s="168"/>
      <c r="E163" s="168"/>
    </row>
    <row r="164" spans="1:5">
      <c r="A164" s="171" t="s">
        <v>1087</v>
      </c>
      <c r="B164" s="173">
        <v>1470000</v>
      </c>
      <c r="C164" s="167"/>
      <c r="D164" s="168"/>
      <c r="E164" s="168"/>
    </row>
    <row r="165" spans="1:5">
      <c r="A165" s="171" t="s">
        <v>1088</v>
      </c>
      <c r="B165" s="173">
        <v>1610000</v>
      </c>
      <c r="C165" s="167"/>
      <c r="D165" s="168"/>
      <c r="E165" s="168"/>
    </row>
    <row r="166" spans="1:5">
      <c r="A166" s="171" t="s">
        <v>1089</v>
      </c>
      <c r="B166" s="173">
        <v>1750000</v>
      </c>
      <c r="C166" s="167"/>
      <c r="D166" s="168"/>
      <c r="E166" s="168"/>
    </row>
    <row r="167" spans="1:5">
      <c r="A167" s="171" t="s">
        <v>1090</v>
      </c>
      <c r="B167" s="173">
        <v>2660000</v>
      </c>
      <c r="C167" s="167"/>
      <c r="D167" s="168"/>
      <c r="E167" s="168"/>
    </row>
    <row r="168" spans="1:5">
      <c r="A168" s="171" t="s">
        <v>1091</v>
      </c>
      <c r="B168" s="173">
        <v>910000</v>
      </c>
      <c r="C168" s="167"/>
      <c r="D168" s="168"/>
      <c r="E168" s="168"/>
    </row>
    <row r="169" spans="1:5">
      <c r="A169" s="171" t="s">
        <v>1072</v>
      </c>
      <c r="B169" s="173">
        <v>3430000</v>
      </c>
      <c r="C169" s="167"/>
      <c r="D169" s="168"/>
      <c r="E169" s="168"/>
    </row>
    <row r="170" spans="1:5">
      <c r="A170" s="171" t="s">
        <v>1092</v>
      </c>
      <c r="B170" s="173">
        <v>1820000</v>
      </c>
      <c r="C170" s="167"/>
      <c r="D170" s="168"/>
      <c r="E170" s="168"/>
    </row>
    <row r="171" spans="1:5">
      <c r="A171" s="171" t="s">
        <v>1093</v>
      </c>
      <c r="B171" s="173">
        <v>1610000</v>
      </c>
      <c r="C171" s="167"/>
      <c r="D171" s="168"/>
      <c r="E171" s="168"/>
    </row>
    <row r="172" spans="1:5">
      <c r="A172" s="171" t="s">
        <v>1058</v>
      </c>
      <c r="B172" s="173">
        <v>1820000</v>
      </c>
      <c r="C172" s="167"/>
      <c r="D172" s="168"/>
      <c r="E172" s="168"/>
    </row>
    <row r="173" spans="1:5">
      <c r="A173" s="171" t="s">
        <v>1094</v>
      </c>
      <c r="B173" s="173">
        <v>1820000</v>
      </c>
      <c r="C173" s="167"/>
      <c r="D173" s="168"/>
      <c r="E173" s="168"/>
    </row>
    <row r="174" spans="1:5">
      <c r="A174" s="171" t="s">
        <v>1095</v>
      </c>
      <c r="B174" s="173">
        <v>910000</v>
      </c>
      <c r="C174" s="167"/>
      <c r="D174" s="168"/>
      <c r="E174" s="168"/>
    </row>
    <row r="175" spans="1:5">
      <c r="A175" s="169" t="s">
        <v>461</v>
      </c>
      <c r="B175" s="168">
        <v>24669254.399999999</v>
      </c>
      <c r="C175" s="167"/>
      <c r="D175" s="168"/>
      <c r="E175" s="168"/>
    </row>
    <row r="176" spans="1:5">
      <c r="A176" s="170" t="s">
        <v>1141</v>
      </c>
      <c r="B176" s="172">
        <v>24669254.399999999</v>
      </c>
      <c r="C176" s="167"/>
      <c r="D176" s="168"/>
      <c r="E176" s="168"/>
    </row>
    <row r="177" spans="1:5">
      <c r="A177" s="171" t="s">
        <v>1077</v>
      </c>
      <c r="B177" s="173">
        <v>1856825.6</v>
      </c>
      <c r="C177" s="167"/>
      <c r="D177" s="168"/>
      <c r="E177" s="168"/>
    </row>
    <row r="178" spans="1:5">
      <c r="A178" s="171" t="s">
        <v>1078</v>
      </c>
      <c r="B178" s="173">
        <v>2122086.3999999999</v>
      </c>
      <c r="C178" s="167"/>
      <c r="D178" s="168"/>
      <c r="E178" s="168"/>
    </row>
    <row r="179" spans="1:5">
      <c r="A179" s="171" t="s">
        <v>1060</v>
      </c>
      <c r="B179" s="173">
        <v>3978912</v>
      </c>
      <c r="C179" s="167"/>
      <c r="D179" s="168"/>
      <c r="E179" s="168"/>
    </row>
    <row r="180" spans="1:5">
      <c r="A180" s="171" t="s">
        <v>1075</v>
      </c>
      <c r="B180" s="173">
        <v>1591564.8</v>
      </c>
      <c r="C180" s="167"/>
      <c r="D180" s="168"/>
      <c r="E180" s="168"/>
    </row>
    <row r="181" spans="1:5">
      <c r="A181" s="171" t="s">
        <v>1079</v>
      </c>
      <c r="B181" s="173">
        <v>3448390.4</v>
      </c>
      <c r="C181" s="167"/>
      <c r="D181" s="168"/>
      <c r="E181" s="168"/>
    </row>
    <row r="182" spans="1:5">
      <c r="A182" s="171" t="s">
        <v>1080</v>
      </c>
      <c r="B182" s="173">
        <v>2122086.3999999999</v>
      </c>
      <c r="C182" s="167"/>
      <c r="D182" s="168"/>
      <c r="E182" s="168"/>
    </row>
    <row r="183" spans="1:5">
      <c r="A183" s="171" t="s">
        <v>1081</v>
      </c>
      <c r="B183" s="173">
        <v>1326304</v>
      </c>
      <c r="C183" s="167"/>
      <c r="D183" s="168"/>
      <c r="E183" s="168"/>
    </row>
    <row r="184" spans="1:5">
      <c r="A184" s="171" t="s">
        <v>1066</v>
      </c>
      <c r="B184" s="173">
        <v>2652608</v>
      </c>
      <c r="C184" s="167"/>
      <c r="D184" s="168"/>
      <c r="E184" s="168"/>
    </row>
    <row r="185" spans="1:5">
      <c r="A185" s="171" t="s">
        <v>1067</v>
      </c>
      <c r="B185" s="173">
        <v>1061043.2</v>
      </c>
      <c r="C185" s="167"/>
      <c r="D185" s="168"/>
      <c r="E185" s="168"/>
    </row>
    <row r="186" spans="1:5">
      <c r="A186" s="171" t="s">
        <v>1063</v>
      </c>
      <c r="B186" s="173">
        <v>1326304</v>
      </c>
      <c r="C186" s="167"/>
      <c r="D186" s="168"/>
      <c r="E186" s="168"/>
    </row>
    <row r="187" spans="1:5">
      <c r="A187" s="171" t="s">
        <v>1083</v>
      </c>
      <c r="B187" s="173">
        <v>530521.59999999998</v>
      </c>
      <c r="C187" s="167"/>
      <c r="D187" s="168"/>
      <c r="E187" s="168"/>
    </row>
    <row r="188" spans="1:5">
      <c r="A188" s="171" t="s">
        <v>1084</v>
      </c>
      <c r="B188" s="173">
        <v>530521.59999999998</v>
      </c>
      <c r="C188" s="167"/>
      <c r="D188" s="168"/>
      <c r="E188" s="168"/>
    </row>
    <row r="189" spans="1:5">
      <c r="A189" s="171" t="s">
        <v>1085</v>
      </c>
      <c r="B189" s="173">
        <v>795782.4</v>
      </c>
      <c r="C189" s="167"/>
      <c r="D189" s="168"/>
      <c r="E189" s="168"/>
    </row>
    <row r="190" spans="1:5">
      <c r="A190" s="171" t="s">
        <v>1086</v>
      </c>
      <c r="B190" s="173">
        <v>265260.79999999999</v>
      </c>
      <c r="C190" s="167"/>
      <c r="D190" s="168"/>
      <c r="E190" s="168"/>
    </row>
    <row r="191" spans="1:5">
      <c r="A191" s="171" t="s">
        <v>1087</v>
      </c>
      <c r="B191" s="173">
        <v>530521.59999999998</v>
      </c>
      <c r="C191" s="167"/>
      <c r="D191" s="168"/>
      <c r="E191" s="168"/>
    </row>
    <row r="192" spans="1:5">
      <c r="A192" s="171" t="s">
        <v>1088</v>
      </c>
      <c r="B192" s="174"/>
      <c r="C192" s="167"/>
      <c r="D192" s="168"/>
      <c r="E192" s="168"/>
    </row>
    <row r="193" spans="1:5">
      <c r="A193" s="171" t="s">
        <v>1090</v>
      </c>
      <c r="B193" s="173">
        <v>530521.59999999998</v>
      </c>
      <c r="C193" s="167"/>
      <c r="D193" s="168"/>
      <c r="E193" s="168"/>
    </row>
    <row r="194" spans="1:5">
      <c r="A194" s="169" t="s">
        <v>437</v>
      </c>
      <c r="B194" s="168">
        <v>21728000</v>
      </c>
      <c r="C194" s="167"/>
      <c r="D194" s="168"/>
      <c r="E194" s="168"/>
    </row>
    <row r="195" spans="1:5">
      <c r="A195" s="170" t="s">
        <v>1142</v>
      </c>
      <c r="B195" s="172">
        <v>4928000</v>
      </c>
      <c r="C195" s="167"/>
      <c r="D195" s="168"/>
      <c r="E195" s="168"/>
    </row>
    <row r="196" spans="1:5">
      <c r="A196" s="171" t="s">
        <v>1087</v>
      </c>
      <c r="B196" s="173">
        <v>4928000</v>
      </c>
      <c r="C196" s="167"/>
      <c r="D196" s="168"/>
      <c r="E196" s="168"/>
    </row>
    <row r="197" spans="1:5">
      <c r="A197" s="170" t="s">
        <v>1143</v>
      </c>
      <c r="B197" s="172">
        <v>4200000</v>
      </c>
      <c r="C197" s="167"/>
      <c r="D197" s="168"/>
      <c r="E197" s="168"/>
    </row>
    <row r="198" spans="1:5">
      <c r="A198" s="171" t="s">
        <v>1088</v>
      </c>
      <c r="B198" s="173">
        <v>4200000</v>
      </c>
      <c r="C198" s="167"/>
      <c r="D198" s="168"/>
      <c r="E198" s="168"/>
    </row>
    <row r="199" spans="1:5">
      <c r="A199" s="170" t="s">
        <v>1144</v>
      </c>
      <c r="B199" s="172">
        <v>4200000</v>
      </c>
      <c r="C199" s="167"/>
      <c r="D199" s="168"/>
      <c r="E199" s="168"/>
    </row>
    <row r="200" spans="1:5">
      <c r="A200" s="171" t="s">
        <v>1072</v>
      </c>
      <c r="B200" s="173">
        <v>4200000</v>
      </c>
      <c r="C200" s="167"/>
      <c r="D200" s="168"/>
      <c r="E200" s="168"/>
    </row>
    <row r="201" spans="1:5">
      <c r="A201" s="170" t="s">
        <v>1145</v>
      </c>
      <c r="B201" s="172">
        <v>8400000</v>
      </c>
      <c r="C201" s="167"/>
      <c r="D201" s="168"/>
      <c r="E201" s="168"/>
    </row>
    <row r="202" spans="1:5">
      <c r="A202" s="171" t="s">
        <v>1094</v>
      </c>
      <c r="B202" s="173">
        <v>8400000</v>
      </c>
      <c r="C202" s="167"/>
      <c r="D202" s="168"/>
      <c r="E202" s="168"/>
    </row>
    <row r="203" spans="1:5">
      <c r="A203" s="169" t="s">
        <v>1146</v>
      </c>
      <c r="B203" s="168">
        <v>674240</v>
      </c>
      <c r="C203" s="167"/>
      <c r="D203" s="168"/>
      <c r="E203" s="168"/>
    </row>
    <row r="204" spans="1:5">
      <c r="A204" s="170" t="s">
        <v>1147</v>
      </c>
      <c r="B204" s="172">
        <v>674240</v>
      </c>
      <c r="C204" s="167"/>
      <c r="D204" s="168"/>
      <c r="E204" s="168"/>
    </row>
    <row r="205" spans="1:5">
      <c r="A205" s="171" t="s">
        <v>1066</v>
      </c>
      <c r="B205" s="173">
        <v>674240</v>
      </c>
      <c r="C205" s="167"/>
      <c r="D205" s="168"/>
      <c r="E205" s="168"/>
    </row>
    <row r="206" spans="1:5">
      <c r="A206" s="169" t="s">
        <v>438</v>
      </c>
      <c r="B206" s="168">
        <v>4624690</v>
      </c>
      <c r="C206" s="167"/>
      <c r="D206" s="168"/>
      <c r="E206" s="168"/>
    </row>
    <row r="207" spans="1:5">
      <c r="A207" s="170" t="s">
        <v>1148</v>
      </c>
      <c r="B207" s="172">
        <v>1225000</v>
      </c>
      <c r="C207" s="167"/>
      <c r="D207" s="168"/>
      <c r="E207" s="168"/>
    </row>
    <row r="208" spans="1:5">
      <c r="A208" s="171" t="s">
        <v>1086</v>
      </c>
      <c r="B208" s="173">
        <v>1225000</v>
      </c>
      <c r="C208" s="167"/>
      <c r="D208" s="168"/>
      <c r="E208" s="168"/>
    </row>
    <row r="209" spans="1:5">
      <c r="A209" s="170" t="s">
        <v>1149</v>
      </c>
      <c r="B209" s="172">
        <v>1867250</v>
      </c>
      <c r="C209" s="167"/>
      <c r="D209" s="168"/>
      <c r="E209" s="168"/>
    </row>
    <row r="210" spans="1:5">
      <c r="A210" s="171" t="s">
        <v>1078</v>
      </c>
      <c r="B210" s="173">
        <v>1867250</v>
      </c>
      <c r="C210" s="167"/>
      <c r="D210" s="168"/>
      <c r="E210" s="168"/>
    </row>
    <row r="211" spans="1:5">
      <c r="A211" s="171" t="s">
        <v>1060</v>
      </c>
      <c r="B211" s="174"/>
      <c r="C211" s="167"/>
      <c r="D211" s="168"/>
      <c r="E211" s="168"/>
    </row>
    <row r="212" spans="1:5">
      <c r="A212" s="170" t="s">
        <v>1150</v>
      </c>
      <c r="B212" s="172">
        <v>1532440</v>
      </c>
      <c r="C212" s="167"/>
      <c r="D212" s="168"/>
      <c r="E212" s="168"/>
    </row>
    <row r="213" spans="1:5">
      <c r="A213" s="171" t="s">
        <v>1081</v>
      </c>
      <c r="B213" s="173">
        <v>1532440</v>
      </c>
      <c r="C213" s="167"/>
      <c r="D213" s="168"/>
      <c r="E213" s="168"/>
    </row>
    <row r="214" spans="1:5">
      <c r="A214" s="169" t="s">
        <v>1151</v>
      </c>
      <c r="B214" s="168">
        <v>5640000</v>
      </c>
      <c r="C214" s="167"/>
      <c r="D214" s="168"/>
      <c r="E214" s="168"/>
    </row>
    <row r="215" spans="1:5">
      <c r="A215" s="170" t="s">
        <v>1152</v>
      </c>
      <c r="B215" s="172">
        <v>3840000</v>
      </c>
      <c r="C215" s="167"/>
      <c r="D215" s="168"/>
      <c r="E215" s="168"/>
    </row>
    <row r="216" spans="1:5">
      <c r="A216" s="171" t="s">
        <v>1088</v>
      </c>
      <c r="B216" s="173">
        <v>3840000</v>
      </c>
      <c r="C216" s="167"/>
      <c r="D216" s="168"/>
      <c r="E216" s="168"/>
    </row>
    <row r="217" spans="1:5">
      <c r="A217" s="170" t="s">
        <v>1153</v>
      </c>
      <c r="B217" s="172">
        <v>1800000</v>
      </c>
      <c r="C217" s="167"/>
      <c r="D217" s="168"/>
      <c r="E217" s="168"/>
    </row>
    <row r="218" spans="1:5">
      <c r="A218" s="171" t="s">
        <v>1094</v>
      </c>
      <c r="B218" s="173">
        <v>1800000</v>
      </c>
      <c r="C218" s="167"/>
      <c r="D218" s="168"/>
      <c r="E218" s="168"/>
    </row>
    <row r="219" spans="1:5">
      <c r="A219" s="169" t="s">
        <v>439</v>
      </c>
      <c r="B219" s="168">
        <v>3311700</v>
      </c>
      <c r="C219" s="167"/>
      <c r="D219" s="168"/>
      <c r="E219" s="168"/>
    </row>
    <row r="220" spans="1:5">
      <c r="A220" s="170" t="s">
        <v>1154</v>
      </c>
      <c r="B220" s="172">
        <v>1817200</v>
      </c>
      <c r="C220" s="167"/>
      <c r="D220" s="168"/>
      <c r="E220" s="168"/>
    </row>
    <row r="221" spans="1:5">
      <c r="A221" s="171" t="s">
        <v>1067</v>
      </c>
      <c r="B221" s="173">
        <v>1817200</v>
      </c>
      <c r="C221" s="167"/>
      <c r="D221" s="168"/>
      <c r="E221" s="168"/>
    </row>
    <row r="222" spans="1:5">
      <c r="A222" s="170" t="s">
        <v>1155</v>
      </c>
      <c r="B222" s="172">
        <v>640500</v>
      </c>
      <c r="C222" s="167"/>
      <c r="D222" s="168"/>
      <c r="E222" s="168"/>
    </row>
    <row r="223" spans="1:5">
      <c r="A223" s="171" t="s">
        <v>1084</v>
      </c>
      <c r="B223" s="173">
        <v>640500</v>
      </c>
      <c r="C223" s="167"/>
      <c r="D223" s="168"/>
      <c r="E223" s="168"/>
    </row>
    <row r="224" spans="1:5">
      <c r="A224" s="170" t="s">
        <v>1156</v>
      </c>
      <c r="B224" s="172">
        <v>854000</v>
      </c>
      <c r="C224" s="167"/>
      <c r="D224" s="168"/>
      <c r="E224" s="168"/>
    </row>
    <row r="225" spans="1:5">
      <c r="A225" s="171" t="s">
        <v>1088</v>
      </c>
      <c r="B225" s="173">
        <v>854000</v>
      </c>
      <c r="C225" s="167"/>
      <c r="D225" s="168"/>
      <c r="E225" s="168"/>
    </row>
    <row r="226" spans="1:5">
      <c r="A226" s="169" t="s">
        <v>440</v>
      </c>
      <c r="B226" s="168">
        <v>254099200</v>
      </c>
      <c r="C226" s="167"/>
      <c r="D226" s="168"/>
      <c r="E226" s="168"/>
    </row>
    <row r="227" spans="1:5">
      <c r="A227" s="170" t="s">
        <v>1157</v>
      </c>
      <c r="B227" s="172">
        <v>5936000</v>
      </c>
      <c r="C227" s="167"/>
      <c r="D227" s="168"/>
      <c r="E227" s="168"/>
    </row>
    <row r="228" spans="1:5">
      <c r="A228" s="171" t="s">
        <v>1086</v>
      </c>
      <c r="B228" s="173">
        <v>5936000</v>
      </c>
      <c r="C228" s="167"/>
      <c r="D228" s="168"/>
      <c r="E228" s="168"/>
    </row>
    <row r="229" spans="1:5">
      <c r="A229" s="170" t="s">
        <v>1158</v>
      </c>
      <c r="B229" s="172">
        <v>47784800</v>
      </c>
      <c r="C229" s="167"/>
      <c r="D229" s="168"/>
      <c r="E229" s="168"/>
    </row>
    <row r="230" spans="1:5">
      <c r="A230" s="171" t="s">
        <v>1088</v>
      </c>
      <c r="B230" s="173">
        <v>47784800</v>
      </c>
      <c r="C230" s="167"/>
      <c r="D230" s="168"/>
      <c r="E230" s="168"/>
    </row>
    <row r="231" spans="1:5">
      <c r="A231" s="170" t="s">
        <v>1159</v>
      </c>
      <c r="B231" s="172">
        <v>4480000</v>
      </c>
      <c r="C231" s="167"/>
      <c r="D231" s="168"/>
      <c r="E231" s="168"/>
    </row>
    <row r="232" spans="1:5">
      <c r="A232" s="171" t="s">
        <v>1088</v>
      </c>
      <c r="B232" s="173">
        <v>4480000</v>
      </c>
      <c r="C232" s="167"/>
      <c r="D232" s="168"/>
      <c r="E232" s="168"/>
    </row>
    <row r="233" spans="1:5">
      <c r="A233" s="170" t="s">
        <v>1160</v>
      </c>
      <c r="B233" s="172">
        <v>97137600</v>
      </c>
      <c r="C233" s="167"/>
      <c r="D233" s="168"/>
      <c r="E233" s="168"/>
    </row>
    <row r="234" spans="1:5">
      <c r="A234" s="171" t="s">
        <v>1091</v>
      </c>
      <c r="B234" s="173">
        <v>97137600</v>
      </c>
      <c r="C234" s="167"/>
      <c r="D234" s="168"/>
      <c r="E234" s="168"/>
    </row>
    <row r="235" spans="1:5">
      <c r="A235" s="171" t="s">
        <v>1072</v>
      </c>
      <c r="B235" s="174"/>
      <c r="C235" s="167"/>
      <c r="D235" s="168"/>
      <c r="E235" s="168"/>
    </row>
    <row r="236" spans="1:5">
      <c r="A236" s="170" t="s">
        <v>1161</v>
      </c>
      <c r="B236" s="172">
        <v>29500000</v>
      </c>
      <c r="C236" s="167"/>
      <c r="D236" s="168"/>
      <c r="E236" s="168"/>
    </row>
    <row r="237" spans="1:5">
      <c r="A237" s="171" t="s">
        <v>1072</v>
      </c>
      <c r="B237" s="173">
        <v>29500000</v>
      </c>
      <c r="C237" s="167"/>
      <c r="D237" s="168"/>
      <c r="E237" s="168"/>
    </row>
    <row r="238" spans="1:5">
      <c r="A238" s="170" t="s">
        <v>1162</v>
      </c>
      <c r="B238" s="172">
        <v>5936000</v>
      </c>
      <c r="C238" s="167"/>
      <c r="D238" s="168"/>
      <c r="E238" s="168"/>
    </row>
    <row r="239" spans="1:5">
      <c r="A239" s="171" t="s">
        <v>1096</v>
      </c>
      <c r="B239" s="173">
        <v>5936000</v>
      </c>
      <c r="C239" s="167"/>
      <c r="D239" s="168"/>
      <c r="E239" s="168"/>
    </row>
    <row r="240" spans="1:5">
      <c r="A240" s="170" t="s">
        <v>1163</v>
      </c>
      <c r="B240" s="172">
        <v>4748800</v>
      </c>
      <c r="C240" s="167"/>
      <c r="D240" s="168"/>
      <c r="E240" s="168"/>
    </row>
    <row r="241" spans="1:5">
      <c r="A241" s="171" t="s">
        <v>1096</v>
      </c>
      <c r="B241" s="173">
        <v>4748800</v>
      </c>
      <c r="C241" s="167"/>
      <c r="D241" s="168"/>
      <c r="E241" s="168"/>
    </row>
    <row r="242" spans="1:5">
      <c r="A242" s="170" t="s">
        <v>1164</v>
      </c>
      <c r="B242" s="172">
        <v>18480000</v>
      </c>
      <c r="C242" s="167"/>
      <c r="D242" s="168"/>
      <c r="E242" s="168"/>
    </row>
    <row r="243" spans="1:5">
      <c r="A243" s="171" t="s">
        <v>1075</v>
      </c>
      <c r="B243" s="173">
        <v>18480000</v>
      </c>
      <c r="C243" s="167"/>
      <c r="D243" s="168"/>
      <c r="E243" s="168"/>
    </row>
    <row r="244" spans="1:5">
      <c r="A244" s="170" t="s">
        <v>1165</v>
      </c>
      <c r="B244" s="172">
        <v>12320000</v>
      </c>
      <c r="C244" s="167"/>
      <c r="D244" s="168"/>
      <c r="E244" s="168"/>
    </row>
    <row r="245" spans="1:5">
      <c r="A245" s="171" t="s">
        <v>1078</v>
      </c>
      <c r="B245" s="173">
        <v>12320000</v>
      </c>
      <c r="C245" s="167"/>
      <c r="D245" s="168"/>
      <c r="E245" s="168"/>
    </row>
    <row r="246" spans="1:5">
      <c r="A246" s="170" t="s">
        <v>1166</v>
      </c>
      <c r="B246" s="172">
        <v>27776000</v>
      </c>
      <c r="C246" s="167"/>
      <c r="D246" s="168"/>
      <c r="E246" s="168"/>
    </row>
    <row r="247" spans="1:5">
      <c r="A247" s="171" t="s">
        <v>1063</v>
      </c>
      <c r="B247" s="173">
        <v>27776000</v>
      </c>
      <c r="C247" s="167"/>
      <c r="D247" s="168"/>
      <c r="E247" s="168"/>
    </row>
    <row r="248" spans="1:5">
      <c r="A248" s="169" t="s">
        <v>1167</v>
      </c>
      <c r="B248" s="168">
        <v>3080000</v>
      </c>
      <c r="C248" s="167"/>
      <c r="D248" s="168"/>
      <c r="E248" s="168"/>
    </row>
    <row r="249" spans="1:5">
      <c r="A249" s="170" t="s">
        <v>1168</v>
      </c>
      <c r="B249" s="172">
        <v>3080000</v>
      </c>
      <c r="C249" s="167"/>
      <c r="D249" s="168"/>
      <c r="E249" s="168"/>
    </row>
    <row r="250" spans="1:5">
      <c r="A250" s="171" t="s">
        <v>1063</v>
      </c>
      <c r="B250" s="173">
        <v>3080000</v>
      </c>
      <c r="C250" s="167"/>
      <c r="D250" s="168"/>
      <c r="E250" s="168"/>
    </row>
    <row r="251" spans="1:5">
      <c r="A251" s="169" t="s">
        <v>891</v>
      </c>
      <c r="B251" s="168">
        <v>60739358.289999999</v>
      </c>
      <c r="C251" s="167"/>
      <c r="D251" s="168"/>
      <c r="E251" s="168"/>
    </row>
    <row r="252" spans="1:5">
      <c r="A252" s="170" t="s">
        <v>1169</v>
      </c>
      <c r="B252" s="172">
        <v>5082560</v>
      </c>
      <c r="C252" s="167"/>
      <c r="D252" s="168"/>
      <c r="E252" s="168"/>
    </row>
    <row r="253" spans="1:5">
      <c r="A253" s="171" t="s">
        <v>1083</v>
      </c>
      <c r="B253" s="173">
        <v>5082560</v>
      </c>
      <c r="C253" s="167"/>
      <c r="D253" s="168"/>
      <c r="E253" s="168"/>
    </row>
    <row r="254" spans="1:5">
      <c r="A254" s="170" t="s">
        <v>1170</v>
      </c>
      <c r="B254" s="172">
        <v>19254976.16</v>
      </c>
      <c r="C254" s="167"/>
      <c r="D254" s="168"/>
      <c r="E254" s="168"/>
    </row>
    <row r="255" spans="1:5">
      <c r="A255" s="171" t="s">
        <v>1060</v>
      </c>
      <c r="B255" s="173">
        <v>19254976.16</v>
      </c>
      <c r="C255" s="167"/>
      <c r="D255" s="168"/>
      <c r="E255" s="168"/>
    </row>
    <row r="256" spans="1:5">
      <c r="A256" s="170" t="s">
        <v>1171</v>
      </c>
      <c r="B256" s="172">
        <v>36401822.130000003</v>
      </c>
      <c r="C256" s="167"/>
      <c r="D256" s="168"/>
      <c r="E256" s="168"/>
    </row>
    <row r="257" spans="1:5">
      <c r="A257" s="171" t="s">
        <v>1075</v>
      </c>
      <c r="B257" s="173">
        <v>36401822.130000003</v>
      </c>
      <c r="C257" s="167"/>
      <c r="D257" s="168"/>
      <c r="E257" s="168"/>
    </row>
    <row r="258" spans="1:5">
      <c r="A258" s="169" t="s">
        <v>1172</v>
      </c>
      <c r="B258" s="168">
        <v>28627795</v>
      </c>
      <c r="C258" s="167"/>
      <c r="D258" s="168"/>
      <c r="E258" s="168"/>
    </row>
    <row r="259" spans="1:5">
      <c r="A259" s="170" t="s">
        <v>1173</v>
      </c>
      <c r="B259" s="172">
        <v>846720</v>
      </c>
      <c r="C259" s="167"/>
      <c r="D259" s="168"/>
      <c r="E259" s="168"/>
    </row>
    <row r="260" spans="1:5">
      <c r="A260" s="171" t="s">
        <v>1058</v>
      </c>
      <c r="B260" s="173">
        <v>846720</v>
      </c>
      <c r="C260" s="167"/>
      <c r="D260" s="168"/>
      <c r="E260" s="168"/>
    </row>
    <row r="261" spans="1:5">
      <c r="A261" s="170" t="s">
        <v>1174</v>
      </c>
      <c r="B261" s="172">
        <v>27781075</v>
      </c>
      <c r="C261" s="167"/>
      <c r="D261" s="168"/>
      <c r="E261" s="168"/>
    </row>
    <row r="262" spans="1:5">
      <c r="A262" s="171" t="s">
        <v>1091</v>
      </c>
      <c r="B262" s="173">
        <v>27781075</v>
      </c>
      <c r="C262" s="167"/>
      <c r="D262" s="168"/>
      <c r="E262" s="168"/>
    </row>
    <row r="263" spans="1:5">
      <c r="A263" s="169" t="s">
        <v>1175</v>
      </c>
      <c r="B263" s="168">
        <v>11134000</v>
      </c>
      <c r="C263" s="167"/>
      <c r="D263" s="168"/>
      <c r="E263" s="168"/>
    </row>
    <row r="264" spans="1:5">
      <c r="A264" s="170" t="s">
        <v>1176</v>
      </c>
      <c r="B264" s="172">
        <v>11134000</v>
      </c>
      <c r="C264" s="167"/>
      <c r="D264" s="168"/>
      <c r="E264" s="168"/>
    </row>
    <row r="265" spans="1:5">
      <c r="A265" s="171" t="s">
        <v>1083</v>
      </c>
      <c r="B265" s="173">
        <v>11134000</v>
      </c>
      <c r="C265" s="167"/>
      <c r="D265" s="168"/>
      <c r="E265" s="168"/>
    </row>
    <row r="266" spans="1:5">
      <c r="A266" s="169" t="s">
        <v>1177</v>
      </c>
      <c r="B266" s="168">
        <v>31746000</v>
      </c>
      <c r="C266" s="167"/>
      <c r="D266" s="168"/>
      <c r="E266" s="168"/>
    </row>
    <row r="267" spans="1:5">
      <c r="A267" s="170" t="s">
        <v>1178</v>
      </c>
      <c r="B267" s="172">
        <v>31746000</v>
      </c>
      <c r="C267" s="167"/>
      <c r="D267" s="168"/>
      <c r="E267" s="168"/>
    </row>
    <row r="268" spans="1:5">
      <c r="A268" s="171" t="s">
        <v>1083</v>
      </c>
      <c r="B268" s="173">
        <v>31746000</v>
      </c>
      <c r="C268" s="167"/>
      <c r="D268" s="168"/>
      <c r="E268" s="168"/>
    </row>
    <row r="269" spans="1:5">
      <c r="A269" s="169" t="s">
        <v>441</v>
      </c>
      <c r="B269" s="168">
        <v>276255996.57999998</v>
      </c>
      <c r="C269" s="167"/>
      <c r="D269" s="168"/>
      <c r="E269" s="168"/>
    </row>
    <row r="270" spans="1:5">
      <c r="A270" s="170" t="s">
        <v>1179</v>
      </c>
      <c r="B270" s="172">
        <v>44536000.280000001</v>
      </c>
      <c r="C270" s="167"/>
      <c r="D270" s="168"/>
      <c r="E270" s="168"/>
    </row>
    <row r="271" spans="1:5">
      <c r="A271" s="171" t="s">
        <v>1067</v>
      </c>
      <c r="B271" s="173">
        <v>44536000.280000001</v>
      </c>
      <c r="C271" s="167"/>
      <c r="D271" s="168"/>
      <c r="E271" s="168"/>
    </row>
    <row r="272" spans="1:5">
      <c r="A272" s="170" t="s">
        <v>1180</v>
      </c>
      <c r="B272" s="172">
        <v>108000000.64</v>
      </c>
      <c r="C272" s="167"/>
      <c r="D272" s="168"/>
      <c r="E272" s="168"/>
    </row>
    <row r="273" spans="1:5">
      <c r="A273" s="171" t="s">
        <v>1083</v>
      </c>
      <c r="B273" s="173">
        <v>108000000.64</v>
      </c>
      <c r="C273" s="167"/>
      <c r="D273" s="168"/>
      <c r="E273" s="168"/>
    </row>
    <row r="274" spans="1:5">
      <c r="A274" s="170" t="s">
        <v>1181</v>
      </c>
      <c r="B274" s="172">
        <v>111719995.7</v>
      </c>
      <c r="C274" s="167"/>
      <c r="D274" s="168"/>
      <c r="E274" s="168"/>
    </row>
    <row r="275" spans="1:5">
      <c r="A275" s="171" t="s">
        <v>1085</v>
      </c>
      <c r="B275" s="173">
        <v>111719995.7</v>
      </c>
      <c r="C275" s="167"/>
      <c r="D275" s="168"/>
      <c r="E275" s="168"/>
    </row>
    <row r="276" spans="1:5">
      <c r="A276" s="170" t="s">
        <v>1182</v>
      </c>
      <c r="B276" s="172">
        <v>11999999.960000001</v>
      </c>
      <c r="C276" s="167"/>
      <c r="D276" s="168"/>
      <c r="E276" s="168"/>
    </row>
    <row r="277" spans="1:5">
      <c r="A277" s="171" t="s">
        <v>1086</v>
      </c>
      <c r="B277" s="173">
        <v>11999999.960000001</v>
      </c>
      <c r="C277" s="167"/>
      <c r="D277" s="168"/>
      <c r="E277" s="168"/>
    </row>
    <row r="278" spans="1:5">
      <c r="A278" s="169" t="s">
        <v>892</v>
      </c>
      <c r="B278" s="168">
        <v>4000000</v>
      </c>
      <c r="C278" s="167"/>
      <c r="D278" s="168"/>
      <c r="E278" s="168"/>
    </row>
    <row r="279" spans="1:5">
      <c r="A279" s="170" t="s">
        <v>1183</v>
      </c>
      <c r="B279" s="172">
        <v>4000000</v>
      </c>
      <c r="C279" s="167"/>
      <c r="D279" s="168"/>
      <c r="E279" s="168"/>
    </row>
    <row r="280" spans="1:5">
      <c r="A280" s="171" t="s">
        <v>1091</v>
      </c>
      <c r="B280" s="173">
        <v>4000000</v>
      </c>
      <c r="C280" s="167"/>
      <c r="D280" s="168"/>
      <c r="E280" s="168"/>
    </row>
    <row r="281" spans="1:5">
      <c r="A281" s="169" t="s">
        <v>1184</v>
      </c>
      <c r="B281" s="168">
        <v>8252494</v>
      </c>
      <c r="C281" s="167"/>
      <c r="D281" s="168"/>
      <c r="E281" s="168"/>
    </row>
    <row r="282" spans="1:5">
      <c r="A282" s="170" t="s">
        <v>1185</v>
      </c>
      <c r="B282" s="172">
        <v>8252494</v>
      </c>
      <c r="C282" s="167"/>
      <c r="D282" s="168"/>
      <c r="E282" s="168"/>
    </row>
    <row r="283" spans="1:5">
      <c r="A283" s="171" t="s">
        <v>1081</v>
      </c>
      <c r="B283" s="173">
        <v>8252494</v>
      </c>
      <c r="C283" s="167"/>
      <c r="D283" s="168"/>
      <c r="E283" s="168"/>
    </row>
    <row r="284" spans="1:5">
      <c r="A284" s="171" t="s">
        <v>1066</v>
      </c>
      <c r="B284" s="174"/>
      <c r="C284" s="167"/>
      <c r="D284" s="168"/>
      <c r="E284" s="168"/>
    </row>
    <row r="285" spans="1:5">
      <c r="A285" s="169" t="s">
        <v>1186</v>
      </c>
      <c r="B285" s="168">
        <v>14070003.359999999</v>
      </c>
      <c r="C285" s="167"/>
      <c r="D285" s="168"/>
      <c r="E285" s="168"/>
    </row>
    <row r="286" spans="1:5">
      <c r="A286" s="170" t="s">
        <v>1187</v>
      </c>
      <c r="B286" s="172">
        <v>5180000</v>
      </c>
      <c r="C286" s="167"/>
      <c r="D286" s="168"/>
      <c r="E286" s="168"/>
    </row>
    <row r="287" spans="1:5">
      <c r="A287" s="171" t="s">
        <v>1058</v>
      </c>
      <c r="B287" s="173">
        <v>5180000</v>
      </c>
      <c r="C287" s="167"/>
      <c r="D287" s="168"/>
      <c r="E287" s="168"/>
    </row>
    <row r="288" spans="1:5">
      <c r="A288" s="170" t="s">
        <v>1188</v>
      </c>
      <c r="B288" s="172">
        <v>8890003.3599999994</v>
      </c>
      <c r="C288" s="167"/>
      <c r="D288" s="168"/>
      <c r="E288" s="168"/>
    </row>
    <row r="289" spans="1:5">
      <c r="A289" s="171" t="s">
        <v>1094</v>
      </c>
      <c r="B289" s="173">
        <v>8890003.3599999994</v>
      </c>
      <c r="C289" s="167"/>
      <c r="D289" s="168"/>
      <c r="E289" s="168"/>
    </row>
    <row r="290" spans="1:5">
      <c r="A290" s="169" t="s">
        <v>1189</v>
      </c>
      <c r="B290" s="168">
        <v>18592000</v>
      </c>
      <c r="C290" s="167"/>
      <c r="D290" s="168"/>
      <c r="E290" s="168"/>
    </row>
    <row r="291" spans="1:5">
      <c r="A291" s="170" t="s">
        <v>1190</v>
      </c>
      <c r="B291" s="172">
        <v>18592000</v>
      </c>
      <c r="C291" s="167"/>
      <c r="D291" s="168"/>
      <c r="E291" s="168"/>
    </row>
    <row r="292" spans="1:5">
      <c r="A292" s="171" t="s">
        <v>1060</v>
      </c>
      <c r="B292" s="173">
        <v>18592000</v>
      </c>
      <c r="C292" s="167"/>
      <c r="D292" s="168"/>
      <c r="E292" s="168"/>
    </row>
    <row r="293" spans="1:5">
      <c r="A293" s="169" t="s">
        <v>1191</v>
      </c>
      <c r="B293" s="168">
        <v>511949366.44</v>
      </c>
      <c r="C293" s="167"/>
      <c r="D293" s="168"/>
      <c r="E293" s="168"/>
    </row>
    <row r="294" spans="1:5">
      <c r="A294" s="170" t="s">
        <v>1192</v>
      </c>
      <c r="B294" s="172">
        <v>247918182.41</v>
      </c>
      <c r="C294" s="167"/>
      <c r="D294" s="168"/>
      <c r="E294" s="168"/>
    </row>
    <row r="295" spans="1:5">
      <c r="A295" s="171" t="s">
        <v>1066</v>
      </c>
      <c r="B295" s="173">
        <v>247918182.41</v>
      </c>
      <c r="C295" s="167"/>
      <c r="D295" s="168"/>
      <c r="E295" s="168"/>
    </row>
    <row r="296" spans="1:5">
      <c r="A296" s="170" t="s">
        <v>1193</v>
      </c>
      <c r="B296" s="172">
        <v>7045003.2800000003</v>
      </c>
      <c r="C296" s="167"/>
      <c r="D296" s="168"/>
      <c r="E296" s="168"/>
    </row>
    <row r="297" spans="1:5">
      <c r="A297" s="171" t="s">
        <v>1063</v>
      </c>
      <c r="B297" s="173">
        <v>7045003.2800000003</v>
      </c>
      <c r="C297" s="167"/>
      <c r="D297" s="168"/>
      <c r="E297" s="168"/>
    </row>
    <row r="298" spans="1:5">
      <c r="A298" s="170" t="s">
        <v>1194</v>
      </c>
      <c r="B298" s="172">
        <v>29967314.969999999</v>
      </c>
      <c r="C298" s="167"/>
      <c r="D298" s="168"/>
      <c r="E298" s="168"/>
    </row>
    <row r="299" spans="1:5">
      <c r="A299" s="171" t="s">
        <v>1083</v>
      </c>
      <c r="B299" s="173">
        <v>29967314.969999999</v>
      </c>
      <c r="C299" s="167"/>
      <c r="D299" s="168"/>
      <c r="E299" s="168"/>
    </row>
    <row r="300" spans="1:5">
      <c r="A300" s="170" t="s">
        <v>1195</v>
      </c>
      <c r="B300" s="172">
        <v>27500000.640000001</v>
      </c>
      <c r="C300" s="167"/>
      <c r="D300" s="168"/>
      <c r="E300" s="168"/>
    </row>
    <row r="301" spans="1:5">
      <c r="A301" s="171" t="s">
        <v>1084</v>
      </c>
      <c r="B301" s="173">
        <v>27500000.640000001</v>
      </c>
      <c r="C301" s="167"/>
      <c r="D301" s="168"/>
      <c r="E301" s="168"/>
    </row>
    <row r="302" spans="1:5">
      <c r="A302" s="170" t="s">
        <v>1196</v>
      </c>
      <c r="B302" s="172">
        <v>73320000.5</v>
      </c>
      <c r="C302" s="167"/>
      <c r="D302" s="168"/>
      <c r="E302" s="168"/>
    </row>
    <row r="303" spans="1:5">
      <c r="A303" s="171" t="s">
        <v>1085</v>
      </c>
      <c r="B303" s="173">
        <v>73320000.5</v>
      </c>
      <c r="C303" s="167"/>
      <c r="D303" s="168"/>
      <c r="E303" s="168"/>
    </row>
    <row r="304" spans="1:5">
      <c r="A304" s="170" t="s">
        <v>1197</v>
      </c>
      <c r="B304" s="172">
        <v>17400007.07</v>
      </c>
      <c r="C304" s="167"/>
      <c r="D304" s="168"/>
      <c r="E304" s="168"/>
    </row>
    <row r="305" spans="1:5">
      <c r="A305" s="171" t="s">
        <v>1089</v>
      </c>
      <c r="B305" s="173">
        <v>17400007.07</v>
      </c>
      <c r="C305" s="167"/>
      <c r="D305" s="168"/>
      <c r="E305" s="168"/>
    </row>
    <row r="306" spans="1:5">
      <c r="A306" s="170" t="s">
        <v>1198</v>
      </c>
      <c r="B306" s="172">
        <v>46519101.359999999</v>
      </c>
      <c r="C306" s="167"/>
      <c r="D306" s="168"/>
      <c r="E306" s="168"/>
    </row>
    <row r="307" spans="1:5">
      <c r="A307" s="171" t="s">
        <v>1089</v>
      </c>
      <c r="B307" s="173">
        <v>46519101.359999999</v>
      </c>
      <c r="C307" s="167"/>
      <c r="D307" s="168"/>
      <c r="E307" s="168"/>
    </row>
    <row r="308" spans="1:5">
      <c r="A308" s="170" t="s">
        <v>1199</v>
      </c>
      <c r="B308" s="172">
        <v>3920000</v>
      </c>
      <c r="C308" s="167"/>
      <c r="D308" s="168"/>
      <c r="E308" s="168"/>
    </row>
    <row r="309" spans="1:5">
      <c r="A309" s="171" t="s">
        <v>1090</v>
      </c>
      <c r="B309" s="173">
        <v>3920000</v>
      </c>
      <c r="C309" s="167"/>
      <c r="D309" s="168"/>
      <c r="E309" s="168"/>
    </row>
    <row r="310" spans="1:5">
      <c r="A310" s="171" t="s">
        <v>1091</v>
      </c>
      <c r="B310" s="174"/>
      <c r="C310" s="167"/>
      <c r="D310" s="168"/>
      <c r="E310" s="168"/>
    </row>
    <row r="311" spans="1:5">
      <c r="A311" s="170" t="s">
        <v>1200</v>
      </c>
      <c r="B311" s="172">
        <v>35317115.039999999</v>
      </c>
      <c r="C311" s="167"/>
      <c r="D311" s="168"/>
      <c r="E311" s="168"/>
    </row>
    <row r="312" spans="1:5">
      <c r="A312" s="171" t="s">
        <v>1072</v>
      </c>
      <c r="B312" s="173">
        <v>35317115.039999999</v>
      </c>
      <c r="C312" s="167"/>
      <c r="D312" s="168"/>
      <c r="E312" s="168"/>
    </row>
    <row r="313" spans="1:5">
      <c r="A313" s="170" t="s">
        <v>1201</v>
      </c>
      <c r="B313" s="172">
        <v>23042641.170000002</v>
      </c>
      <c r="C313" s="167"/>
      <c r="D313" s="168"/>
      <c r="E313" s="168"/>
    </row>
    <row r="314" spans="1:5">
      <c r="A314" s="171" t="s">
        <v>1058</v>
      </c>
      <c r="B314" s="173">
        <v>23042641.170000002</v>
      </c>
      <c r="C314" s="167"/>
      <c r="D314" s="168"/>
      <c r="E314" s="168"/>
    </row>
    <row r="315" spans="1:5">
      <c r="A315" s="169" t="s">
        <v>893</v>
      </c>
      <c r="B315" s="168">
        <v>21168000</v>
      </c>
      <c r="C315" s="167"/>
      <c r="D315" s="168"/>
      <c r="E315" s="168"/>
    </row>
    <row r="316" spans="1:5">
      <c r="A316" s="170" t="s">
        <v>1202</v>
      </c>
      <c r="B316" s="172">
        <v>21168000</v>
      </c>
      <c r="C316" s="167"/>
      <c r="D316" s="168"/>
      <c r="E316" s="168"/>
    </row>
    <row r="317" spans="1:5">
      <c r="A317" s="171" t="s">
        <v>1060</v>
      </c>
      <c r="B317" s="173">
        <v>21168000</v>
      </c>
      <c r="C317" s="167"/>
      <c r="D317" s="168"/>
      <c r="E317" s="168"/>
    </row>
    <row r="318" spans="1:5">
      <c r="A318" s="171" t="s">
        <v>1075</v>
      </c>
      <c r="B318" s="174"/>
      <c r="C318" s="167"/>
      <c r="D318" s="168"/>
      <c r="E318" s="168"/>
    </row>
    <row r="319" spans="1:5">
      <c r="A319" s="169" t="s">
        <v>555</v>
      </c>
      <c r="B319" s="168">
        <v>16438980.01</v>
      </c>
      <c r="C319" s="167"/>
      <c r="D319" s="168"/>
      <c r="E319" s="168"/>
    </row>
    <row r="320" spans="1:5">
      <c r="A320" s="170" t="s">
        <v>1203</v>
      </c>
      <c r="B320" s="172">
        <v>16438980.01</v>
      </c>
      <c r="C320" s="167"/>
      <c r="D320" s="168"/>
      <c r="E320" s="168"/>
    </row>
    <row r="321" spans="1:5">
      <c r="A321" s="171" t="s">
        <v>1096</v>
      </c>
      <c r="B321" s="173">
        <v>16438980.01</v>
      </c>
      <c r="C321" s="167"/>
      <c r="D321" s="168"/>
      <c r="E321" s="168"/>
    </row>
    <row r="322" spans="1:5">
      <c r="A322" s="169" t="s">
        <v>1204</v>
      </c>
      <c r="B322" s="168">
        <v>9478000</v>
      </c>
      <c r="C322" s="167"/>
      <c r="D322" s="168"/>
      <c r="E322" s="168"/>
    </row>
    <row r="323" spans="1:5">
      <c r="A323" s="170" t="s">
        <v>1205</v>
      </c>
      <c r="B323" s="172">
        <v>9478000</v>
      </c>
      <c r="C323" s="167"/>
      <c r="D323" s="168"/>
      <c r="E323" s="168"/>
    </row>
    <row r="324" spans="1:5">
      <c r="A324" s="171" t="s">
        <v>1086</v>
      </c>
      <c r="B324" s="173">
        <v>9478000</v>
      </c>
      <c r="C324" s="167"/>
      <c r="D324" s="168"/>
      <c r="E324" s="168"/>
    </row>
    <row r="325" spans="1:5">
      <c r="A325" s="169" t="s">
        <v>442</v>
      </c>
      <c r="B325" s="168">
        <v>511317960.94</v>
      </c>
      <c r="C325" s="167"/>
      <c r="D325" s="168"/>
      <c r="E325" s="168"/>
    </row>
    <row r="326" spans="1:5">
      <c r="A326" s="170" t="s">
        <v>1206</v>
      </c>
      <c r="B326" s="172">
        <v>63403200</v>
      </c>
      <c r="C326" s="167"/>
      <c r="D326" s="168"/>
      <c r="E326" s="168"/>
    </row>
    <row r="327" spans="1:5">
      <c r="A327" s="171" t="s">
        <v>1067</v>
      </c>
      <c r="B327" s="173">
        <v>63403200</v>
      </c>
      <c r="C327" s="167"/>
      <c r="D327" s="168"/>
      <c r="E327" s="168"/>
    </row>
    <row r="328" spans="1:5">
      <c r="A328" s="170" t="s">
        <v>1207</v>
      </c>
      <c r="B328" s="172">
        <v>38976000</v>
      </c>
      <c r="C328" s="167"/>
      <c r="D328" s="168"/>
      <c r="E328" s="168"/>
    </row>
    <row r="329" spans="1:5">
      <c r="A329" s="171" t="s">
        <v>1083</v>
      </c>
      <c r="B329" s="173">
        <v>38976000</v>
      </c>
      <c r="C329" s="167"/>
      <c r="D329" s="168"/>
      <c r="E329" s="168"/>
    </row>
    <row r="330" spans="1:5">
      <c r="A330" s="170" t="s">
        <v>1208</v>
      </c>
      <c r="B330" s="172">
        <v>158798000</v>
      </c>
      <c r="C330" s="167"/>
      <c r="D330" s="168"/>
      <c r="E330" s="168"/>
    </row>
    <row r="331" spans="1:5">
      <c r="A331" s="171" t="s">
        <v>1086</v>
      </c>
      <c r="B331" s="173">
        <v>158798000</v>
      </c>
      <c r="C331" s="167"/>
      <c r="D331" s="168"/>
      <c r="E331" s="168"/>
    </row>
    <row r="332" spans="1:5">
      <c r="A332" s="170" t="s">
        <v>1209</v>
      </c>
      <c r="B332" s="172">
        <v>24600000</v>
      </c>
      <c r="C332" s="167"/>
      <c r="D332" s="168"/>
      <c r="E332" s="168"/>
    </row>
    <row r="333" spans="1:5">
      <c r="A333" s="171" t="s">
        <v>1087</v>
      </c>
      <c r="B333" s="173">
        <v>24600000</v>
      </c>
      <c r="C333" s="167"/>
      <c r="D333" s="168"/>
      <c r="E333" s="168"/>
    </row>
    <row r="334" spans="1:5">
      <c r="A334" s="170" t="s">
        <v>1210</v>
      </c>
      <c r="B334" s="172">
        <v>144365760</v>
      </c>
      <c r="C334" s="167"/>
      <c r="D334" s="168"/>
      <c r="E334" s="168"/>
    </row>
    <row r="335" spans="1:5">
      <c r="A335" s="171" t="s">
        <v>1089</v>
      </c>
      <c r="B335" s="173">
        <v>144365760</v>
      </c>
      <c r="C335" s="167"/>
      <c r="D335" s="168"/>
      <c r="E335" s="168"/>
    </row>
    <row r="336" spans="1:5">
      <c r="A336" s="170" t="s">
        <v>1211</v>
      </c>
      <c r="B336" s="172">
        <v>44551000.159999996</v>
      </c>
      <c r="C336" s="167"/>
      <c r="D336" s="168"/>
      <c r="E336" s="168"/>
    </row>
    <row r="337" spans="1:5">
      <c r="A337" s="171" t="s">
        <v>1095</v>
      </c>
      <c r="B337" s="173">
        <v>44551000.159999996</v>
      </c>
      <c r="C337" s="167"/>
      <c r="D337" s="168"/>
      <c r="E337" s="168"/>
    </row>
    <row r="338" spans="1:5">
      <c r="A338" s="170" t="s">
        <v>1212</v>
      </c>
      <c r="B338" s="172">
        <v>36624000.780000001</v>
      </c>
      <c r="C338" s="167"/>
      <c r="D338" s="168"/>
      <c r="E338" s="168"/>
    </row>
    <row r="339" spans="1:5">
      <c r="A339" s="171" t="s">
        <v>1096</v>
      </c>
      <c r="B339" s="173">
        <v>36624000.780000001</v>
      </c>
      <c r="C339" s="167"/>
      <c r="D339" s="168"/>
      <c r="E339" s="168"/>
    </row>
    <row r="340" spans="1:5">
      <c r="A340" s="169" t="s">
        <v>1213</v>
      </c>
      <c r="B340" s="168">
        <v>17192000</v>
      </c>
      <c r="C340" s="167"/>
      <c r="D340" s="168"/>
      <c r="E340" s="168"/>
    </row>
    <row r="341" spans="1:5">
      <c r="A341" s="170" t="s">
        <v>1214</v>
      </c>
      <c r="B341" s="172">
        <v>7627200</v>
      </c>
      <c r="C341" s="167"/>
      <c r="D341" s="168"/>
      <c r="E341" s="168"/>
    </row>
    <row r="342" spans="1:5">
      <c r="A342" s="171" t="s">
        <v>1090</v>
      </c>
      <c r="B342" s="173">
        <v>7627200</v>
      </c>
      <c r="C342" s="167"/>
      <c r="D342" s="168"/>
      <c r="E342" s="168"/>
    </row>
    <row r="343" spans="1:5">
      <c r="A343" s="170" t="s">
        <v>1215</v>
      </c>
      <c r="B343" s="172">
        <v>9564800</v>
      </c>
      <c r="C343" s="167"/>
      <c r="D343" s="168"/>
      <c r="E343" s="168"/>
    </row>
    <row r="344" spans="1:5">
      <c r="A344" s="171" t="s">
        <v>1090</v>
      </c>
      <c r="B344" s="173">
        <v>9564800</v>
      </c>
      <c r="C344" s="167"/>
      <c r="D344" s="168"/>
      <c r="E344" s="168"/>
    </row>
    <row r="345" spans="1:5">
      <c r="A345" s="169" t="s">
        <v>1216</v>
      </c>
      <c r="B345" s="168">
        <v>10120000</v>
      </c>
      <c r="C345" s="167"/>
      <c r="D345" s="168"/>
      <c r="E345" s="168"/>
    </row>
    <row r="346" spans="1:5">
      <c r="A346" s="170" t="s">
        <v>1217</v>
      </c>
      <c r="B346" s="172">
        <v>5060000</v>
      </c>
      <c r="C346" s="167"/>
      <c r="D346" s="168"/>
      <c r="E346" s="168"/>
    </row>
    <row r="347" spans="1:5">
      <c r="A347" s="171" t="s">
        <v>1088</v>
      </c>
      <c r="B347" s="173">
        <v>5060000</v>
      </c>
      <c r="C347" s="167"/>
      <c r="D347" s="168"/>
      <c r="E347" s="168"/>
    </row>
    <row r="348" spans="1:5">
      <c r="A348" s="170" t="s">
        <v>1218</v>
      </c>
      <c r="B348" s="172">
        <v>5060000</v>
      </c>
      <c r="C348" s="167"/>
      <c r="D348" s="168"/>
      <c r="E348" s="168"/>
    </row>
    <row r="349" spans="1:5">
      <c r="A349" s="171" t="s">
        <v>1088</v>
      </c>
      <c r="B349" s="173">
        <v>5060000</v>
      </c>
      <c r="C349" s="167"/>
      <c r="D349" s="168"/>
      <c r="E349" s="168"/>
    </row>
    <row r="350" spans="1:5">
      <c r="A350" s="169" t="s">
        <v>444</v>
      </c>
      <c r="B350" s="168">
        <v>85648000</v>
      </c>
      <c r="C350" s="167"/>
      <c r="D350" s="168"/>
      <c r="E350" s="168"/>
    </row>
    <row r="351" spans="1:5">
      <c r="A351" s="170" t="s">
        <v>1219</v>
      </c>
      <c r="B351" s="172">
        <v>44440000</v>
      </c>
      <c r="C351" s="167"/>
      <c r="D351" s="168"/>
      <c r="E351" s="168"/>
    </row>
    <row r="352" spans="1:5">
      <c r="A352" s="171" t="s">
        <v>1066</v>
      </c>
      <c r="B352" s="173">
        <v>44440000</v>
      </c>
      <c r="C352" s="167"/>
      <c r="D352" s="168"/>
      <c r="E352" s="168"/>
    </row>
    <row r="353" spans="1:5">
      <c r="A353" s="171" t="s">
        <v>1067</v>
      </c>
      <c r="B353" s="174"/>
      <c r="C353" s="167"/>
      <c r="D353" s="168"/>
      <c r="E353" s="168"/>
    </row>
    <row r="354" spans="1:5">
      <c r="A354" s="170" t="s">
        <v>1220</v>
      </c>
      <c r="B354" s="172">
        <v>41208000</v>
      </c>
      <c r="C354" s="167"/>
      <c r="D354" s="168"/>
      <c r="E354" s="168"/>
    </row>
    <row r="355" spans="1:5">
      <c r="A355" s="171" t="s">
        <v>1089</v>
      </c>
      <c r="B355" s="173">
        <v>41208000</v>
      </c>
      <c r="C355" s="167"/>
      <c r="D355" s="168"/>
      <c r="E355" s="168"/>
    </row>
    <row r="356" spans="1:5">
      <c r="A356" s="169" t="s">
        <v>1221</v>
      </c>
      <c r="B356" s="168">
        <v>766248</v>
      </c>
      <c r="C356" s="167"/>
      <c r="D356" s="168"/>
      <c r="E356" s="168"/>
    </row>
    <row r="357" spans="1:5">
      <c r="A357" s="170" t="s">
        <v>1222</v>
      </c>
      <c r="B357" s="172">
        <v>766248</v>
      </c>
      <c r="C357" s="167"/>
      <c r="D357" s="168"/>
      <c r="E357" s="168"/>
    </row>
    <row r="358" spans="1:5">
      <c r="A358" s="171" t="s">
        <v>1089</v>
      </c>
      <c r="B358" s="173">
        <v>766248</v>
      </c>
      <c r="C358" s="167"/>
      <c r="D358" s="168"/>
      <c r="E358" s="168"/>
    </row>
    <row r="359" spans="1:5">
      <c r="A359" s="169" t="s">
        <v>1223</v>
      </c>
      <c r="B359" s="168">
        <v>672000</v>
      </c>
      <c r="C359" s="167"/>
      <c r="D359" s="168"/>
      <c r="E359" s="168"/>
    </row>
    <row r="360" spans="1:5">
      <c r="A360" s="170" t="s">
        <v>1224</v>
      </c>
      <c r="B360" s="172">
        <v>672000</v>
      </c>
      <c r="C360" s="167"/>
      <c r="D360" s="168"/>
      <c r="E360" s="168"/>
    </row>
    <row r="361" spans="1:5">
      <c r="A361" s="171" t="s">
        <v>1058</v>
      </c>
      <c r="B361" s="173">
        <v>672000</v>
      </c>
      <c r="C361" s="167"/>
      <c r="D361" s="168"/>
      <c r="E361" s="168"/>
    </row>
    <row r="362" spans="1:5">
      <c r="A362" s="169" t="s">
        <v>1225</v>
      </c>
      <c r="B362" s="168">
        <v>542900000</v>
      </c>
      <c r="C362" s="167"/>
      <c r="D362" s="168"/>
      <c r="E362" s="168"/>
    </row>
    <row r="363" spans="1:5">
      <c r="A363" s="170" t="s">
        <v>1226</v>
      </c>
      <c r="B363" s="172">
        <v>542900000</v>
      </c>
      <c r="C363" s="167"/>
      <c r="D363" s="168"/>
      <c r="E363" s="168"/>
    </row>
    <row r="364" spans="1:5">
      <c r="A364" s="171" t="s">
        <v>1096</v>
      </c>
      <c r="B364" s="173">
        <v>542900000</v>
      </c>
      <c r="C364" s="167"/>
      <c r="D364" s="168"/>
      <c r="E364" s="168"/>
    </row>
    <row r="365" spans="1:5">
      <c r="A365" s="169" t="s">
        <v>1227</v>
      </c>
      <c r="B365" s="168">
        <v>3969000</v>
      </c>
      <c r="C365" s="167"/>
      <c r="D365" s="168"/>
      <c r="E365" s="168"/>
    </row>
    <row r="366" spans="1:5">
      <c r="A366" s="170" t="s">
        <v>1228</v>
      </c>
      <c r="B366" s="172">
        <v>1468000</v>
      </c>
      <c r="C366" s="167"/>
      <c r="D366" s="168"/>
      <c r="E366" s="168"/>
    </row>
    <row r="367" spans="1:5">
      <c r="A367" s="171" t="s">
        <v>1060</v>
      </c>
      <c r="B367" s="173">
        <v>1468000</v>
      </c>
      <c r="C367" s="167"/>
      <c r="D367" s="168"/>
      <c r="E367" s="168"/>
    </row>
    <row r="368" spans="1:5">
      <c r="A368" s="170" t="s">
        <v>1229</v>
      </c>
      <c r="B368" s="172">
        <v>2501000</v>
      </c>
      <c r="C368" s="167"/>
      <c r="D368" s="168"/>
      <c r="E368" s="168"/>
    </row>
    <row r="369" spans="1:5">
      <c r="A369" s="171" t="s">
        <v>1081</v>
      </c>
      <c r="B369" s="173">
        <v>746000</v>
      </c>
      <c r="C369" s="167"/>
      <c r="D369" s="168"/>
      <c r="E369" s="168"/>
    </row>
    <row r="370" spans="1:5">
      <c r="A370" s="171" t="s">
        <v>1066</v>
      </c>
      <c r="B370" s="173">
        <v>455000</v>
      </c>
      <c r="C370" s="167"/>
      <c r="D370" s="168"/>
      <c r="E370" s="168"/>
    </row>
    <row r="371" spans="1:5">
      <c r="A371" s="171" t="s">
        <v>1067</v>
      </c>
      <c r="B371" s="173">
        <v>1300000</v>
      </c>
      <c r="C371" s="167"/>
      <c r="D371" s="168"/>
      <c r="E371" s="168"/>
    </row>
    <row r="372" spans="1:5">
      <c r="A372" s="169" t="s">
        <v>1230</v>
      </c>
      <c r="B372" s="168">
        <v>220009297.16999999</v>
      </c>
      <c r="C372" s="167"/>
      <c r="D372" s="168"/>
      <c r="E372" s="168"/>
    </row>
    <row r="373" spans="1:5">
      <c r="A373" s="170" t="s">
        <v>1231</v>
      </c>
      <c r="B373" s="172">
        <v>26100000</v>
      </c>
      <c r="C373" s="167"/>
      <c r="D373" s="168"/>
      <c r="E373" s="168"/>
    </row>
    <row r="374" spans="1:5">
      <c r="A374" s="171" t="s">
        <v>1072</v>
      </c>
      <c r="B374" s="173">
        <v>26100000</v>
      </c>
      <c r="C374" s="167"/>
      <c r="D374" s="168"/>
      <c r="E374" s="168"/>
    </row>
    <row r="375" spans="1:5">
      <c r="A375" s="170" t="s">
        <v>1232</v>
      </c>
      <c r="B375" s="172">
        <v>28797200</v>
      </c>
      <c r="C375" s="167"/>
      <c r="D375" s="168"/>
      <c r="E375" s="168"/>
    </row>
    <row r="376" spans="1:5">
      <c r="A376" s="171" t="s">
        <v>1058</v>
      </c>
      <c r="B376" s="173">
        <v>28797200</v>
      </c>
      <c r="C376" s="167"/>
      <c r="D376" s="168"/>
      <c r="E376" s="168"/>
    </row>
    <row r="377" spans="1:5">
      <c r="A377" s="170" t="s">
        <v>1233</v>
      </c>
      <c r="B377" s="172">
        <v>103449900</v>
      </c>
      <c r="C377" s="167"/>
      <c r="D377" s="168"/>
      <c r="E377" s="168"/>
    </row>
    <row r="378" spans="1:5">
      <c r="A378" s="171" t="s">
        <v>1058</v>
      </c>
      <c r="B378" s="173">
        <v>103449900</v>
      </c>
      <c r="C378" s="167"/>
      <c r="D378" s="168"/>
      <c r="E378" s="168"/>
    </row>
    <row r="379" spans="1:5">
      <c r="A379" s="170" t="s">
        <v>1234</v>
      </c>
      <c r="B379" s="172">
        <v>40921700</v>
      </c>
      <c r="C379" s="167"/>
      <c r="D379" s="168"/>
      <c r="E379" s="168"/>
    </row>
    <row r="380" spans="1:5">
      <c r="A380" s="171" t="s">
        <v>1095</v>
      </c>
      <c r="B380" s="173">
        <v>40921700</v>
      </c>
      <c r="C380" s="167"/>
      <c r="D380" s="168"/>
      <c r="E380" s="168"/>
    </row>
    <row r="381" spans="1:5">
      <c r="A381" s="170" t="s">
        <v>1235</v>
      </c>
      <c r="B381" s="172">
        <v>11324500.369999999</v>
      </c>
      <c r="C381" s="167"/>
      <c r="D381" s="168"/>
      <c r="E381" s="168"/>
    </row>
    <row r="382" spans="1:5">
      <c r="A382" s="171" t="s">
        <v>1096</v>
      </c>
      <c r="B382" s="173">
        <v>11324500.369999999</v>
      </c>
      <c r="C382" s="167"/>
      <c r="D382" s="168"/>
      <c r="E382" s="168"/>
    </row>
    <row r="383" spans="1:5">
      <c r="A383" s="170" t="s">
        <v>1236</v>
      </c>
      <c r="B383" s="172">
        <v>9415996.8000000007</v>
      </c>
      <c r="C383" s="167"/>
      <c r="D383" s="168"/>
      <c r="E383" s="168"/>
    </row>
    <row r="384" spans="1:5">
      <c r="A384" s="171" t="s">
        <v>1096</v>
      </c>
      <c r="B384" s="173">
        <v>9415996.8000000007</v>
      </c>
      <c r="C384" s="167"/>
      <c r="D384" s="168"/>
      <c r="E384" s="168"/>
    </row>
    <row r="385" spans="1:5">
      <c r="A385" s="169" t="s">
        <v>1237</v>
      </c>
      <c r="B385" s="168">
        <v>56000000</v>
      </c>
      <c r="C385" s="167"/>
      <c r="D385" s="168"/>
      <c r="E385" s="168"/>
    </row>
    <row r="386" spans="1:5">
      <c r="A386" s="170" t="s">
        <v>1238</v>
      </c>
      <c r="B386" s="172">
        <v>56000000</v>
      </c>
      <c r="C386" s="167"/>
      <c r="D386" s="168"/>
      <c r="E386" s="168"/>
    </row>
    <row r="387" spans="1:5">
      <c r="A387" s="171" t="s">
        <v>1066</v>
      </c>
      <c r="B387" s="173">
        <v>28000000</v>
      </c>
      <c r="C387" s="167"/>
      <c r="D387" s="168"/>
      <c r="E387" s="168"/>
    </row>
    <row r="388" spans="1:5">
      <c r="A388" s="171" t="s">
        <v>1090</v>
      </c>
      <c r="B388" s="173">
        <v>28000000</v>
      </c>
      <c r="C388" s="167"/>
      <c r="D388" s="168"/>
      <c r="E388" s="168"/>
    </row>
    <row r="389" spans="1:5">
      <c r="A389" s="169" t="s">
        <v>1239</v>
      </c>
      <c r="B389" s="168">
        <v>7300048</v>
      </c>
      <c r="C389" s="167"/>
      <c r="D389" s="168"/>
      <c r="E389" s="168"/>
    </row>
    <row r="390" spans="1:5">
      <c r="A390" s="170" t="s">
        <v>1240</v>
      </c>
      <c r="B390" s="172">
        <v>7300048</v>
      </c>
      <c r="C390" s="167"/>
      <c r="D390" s="168"/>
      <c r="E390" s="168"/>
    </row>
    <row r="391" spans="1:5">
      <c r="A391" s="171" t="s">
        <v>1096</v>
      </c>
      <c r="B391" s="173">
        <v>7300048</v>
      </c>
      <c r="C391" s="167"/>
      <c r="D391" s="168"/>
      <c r="E391" s="168"/>
    </row>
    <row r="392" spans="1:5">
      <c r="A392" s="169" t="s">
        <v>1241</v>
      </c>
      <c r="B392" s="168">
        <v>649600000</v>
      </c>
      <c r="C392" s="167"/>
      <c r="D392" s="168"/>
      <c r="E392" s="168"/>
    </row>
    <row r="393" spans="1:5">
      <c r="A393" s="170" t="s">
        <v>1242</v>
      </c>
      <c r="B393" s="172">
        <v>649600000</v>
      </c>
      <c r="C393" s="167"/>
      <c r="D393" s="168"/>
      <c r="E393" s="168"/>
    </row>
    <row r="394" spans="1:5">
      <c r="A394" s="171" t="s">
        <v>1083</v>
      </c>
      <c r="B394" s="173">
        <v>649600000</v>
      </c>
      <c r="C394" s="167"/>
      <c r="D394" s="168"/>
      <c r="E394" s="168"/>
    </row>
    <row r="395" spans="1:5">
      <c r="A395" s="171" t="s">
        <v>1086</v>
      </c>
      <c r="B395" s="174"/>
      <c r="C395" s="167"/>
      <c r="D395" s="168"/>
      <c r="E395" s="168"/>
    </row>
    <row r="396" spans="1:5">
      <c r="A396" s="171" t="s">
        <v>1095</v>
      </c>
      <c r="B396" s="174"/>
      <c r="C396" s="167"/>
      <c r="D396" s="168"/>
      <c r="E396" s="168"/>
    </row>
    <row r="397" spans="1:5">
      <c r="A397" s="169" t="s">
        <v>1243</v>
      </c>
      <c r="B397" s="168">
        <v>18928000</v>
      </c>
      <c r="C397" s="167"/>
      <c r="D397" s="168"/>
      <c r="E397" s="168"/>
    </row>
    <row r="398" spans="1:5">
      <c r="A398" s="170" t="s">
        <v>1244</v>
      </c>
      <c r="B398" s="172">
        <v>5376000</v>
      </c>
      <c r="C398" s="167"/>
      <c r="D398" s="168"/>
      <c r="E398" s="168"/>
    </row>
    <row r="399" spans="1:5">
      <c r="A399" s="171" t="s">
        <v>1088</v>
      </c>
      <c r="B399" s="173">
        <v>5376000</v>
      </c>
      <c r="C399" s="167"/>
      <c r="D399" s="168"/>
      <c r="E399" s="168"/>
    </row>
    <row r="400" spans="1:5">
      <c r="A400" s="170" t="s">
        <v>1245</v>
      </c>
      <c r="B400" s="172">
        <v>13552000</v>
      </c>
      <c r="C400" s="167"/>
      <c r="D400" s="168"/>
      <c r="E400" s="168"/>
    </row>
    <row r="401" spans="1:5">
      <c r="A401" s="171" t="s">
        <v>1088</v>
      </c>
      <c r="B401" s="173">
        <v>13552000</v>
      </c>
      <c r="C401" s="167"/>
      <c r="D401" s="168"/>
      <c r="E401" s="168"/>
    </row>
    <row r="402" spans="1:5">
      <c r="A402" s="169" t="s">
        <v>399</v>
      </c>
      <c r="B402" s="168">
        <v>57155674</v>
      </c>
      <c r="C402" s="167"/>
      <c r="D402" s="168"/>
      <c r="E402" s="168"/>
    </row>
    <row r="403" spans="1:5">
      <c r="A403" s="170" t="s">
        <v>1246</v>
      </c>
      <c r="B403" s="172">
        <v>57155674</v>
      </c>
      <c r="C403" s="167"/>
      <c r="D403" s="168"/>
      <c r="E403" s="168"/>
    </row>
    <row r="404" spans="1:5">
      <c r="A404" s="171" t="s">
        <v>1079</v>
      </c>
      <c r="B404" s="173">
        <v>57155674</v>
      </c>
      <c r="C404" s="167"/>
      <c r="D404" s="168"/>
      <c r="E404" s="168"/>
    </row>
    <row r="405" spans="1:5">
      <c r="A405" s="169" t="s">
        <v>445</v>
      </c>
      <c r="B405" s="168">
        <v>7719600</v>
      </c>
      <c r="C405" s="167"/>
      <c r="D405" s="168"/>
      <c r="E405" s="168"/>
    </row>
    <row r="406" spans="1:5">
      <c r="A406" s="170" t="s">
        <v>1247</v>
      </c>
      <c r="B406" s="172">
        <v>3077200</v>
      </c>
      <c r="C406" s="167"/>
      <c r="D406" s="168"/>
      <c r="E406" s="168"/>
    </row>
    <row r="407" spans="1:5">
      <c r="A407" s="171" t="s">
        <v>1082</v>
      </c>
      <c r="B407" s="173">
        <v>3077200</v>
      </c>
      <c r="C407" s="167"/>
      <c r="D407" s="168"/>
      <c r="E407" s="168"/>
    </row>
    <row r="408" spans="1:5">
      <c r="A408" s="171" t="s">
        <v>1083</v>
      </c>
      <c r="B408" s="174"/>
      <c r="C408" s="167"/>
      <c r="D408" s="168"/>
      <c r="E408" s="168"/>
    </row>
    <row r="409" spans="1:5">
      <c r="A409" s="170" t="s">
        <v>1248</v>
      </c>
      <c r="B409" s="172">
        <v>4642400</v>
      </c>
      <c r="C409" s="167"/>
      <c r="D409" s="168"/>
      <c r="E409" s="168"/>
    </row>
    <row r="410" spans="1:5">
      <c r="A410" s="171" t="s">
        <v>1058</v>
      </c>
      <c r="B410" s="173">
        <v>4642400</v>
      </c>
      <c r="C410" s="167"/>
      <c r="D410" s="168"/>
      <c r="E410" s="168"/>
    </row>
    <row r="411" spans="1:5">
      <c r="A411" s="169" t="s">
        <v>1249</v>
      </c>
      <c r="B411" s="168">
        <v>28840000</v>
      </c>
      <c r="C411" s="167"/>
      <c r="D411" s="168"/>
      <c r="E411" s="168"/>
    </row>
    <row r="412" spans="1:5">
      <c r="A412" s="170" t="s">
        <v>1250</v>
      </c>
      <c r="B412" s="172">
        <v>10472000</v>
      </c>
      <c r="C412" s="167"/>
      <c r="D412" s="168"/>
      <c r="E412" s="168"/>
    </row>
    <row r="413" spans="1:5">
      <c r="A413" s="171" t="s">
        <v>1088</v>
      </c>
      <c r="B413" s="173">
        <v>10472000</v>
      </c>
      <c r="C413" s="167"/>
      <c r="D413" s="168"/>
      <c r="E413" s="168"/>
    </row>
    <row r="414" spans="1:5">
      <c r="A414" s="170" t="s">
        <v>1251</v>
      </c>
      <c r="B414" s="172">
        <v>8400000</v>
      </c>
      <c r="C414" s="167"/>
      <c r="D414" s="168"/>
      <c r="E414" s="168"/>
    </row>
    <row r="415" spans="1:5">
      <c r="A415" s="171" t="s">
        <v>1072</v>
      </c>
      <c r="B415" s="173">
        <v>8400000</v>
      </c>
      <c r="C415" s="167"/>
      <c r="D415" s="168"/>
      <c r="E415" s="168"/>
    </row>
    <row r="416" spans="1:5">
      <c r="A416" s="170" t="s">
        <v>1252</v>
      </c>
      <c r="B416" s="172">
        <v>9968000</v>
      </c>
      <c r="C416" s="167"/>
      <c r="D416" s="168"/>
      <c r="E416" s="168"/>
    </row>
    <row r="417" spans="1:5">
      <c r="A417" s="171" t="s">
        <v>1072</v>
      </c>
      <c r="B417" s="173">
        <v>9968000</v>
      </c>
      <c r="C417" s="167"/>
      <c r="D417" s="168"/>
      <c r="E417" s="168"/>
    </row>
    <row r="418" spans="1:5">
      <c r="A418" s="169" t="s">
        <v>1253</v>
      </c>
      <c r="B418" s="168">
        <v>1750000</v>
      </c>
      <c r="C418" s="167"/>
      <c r="D418" s="168"/>
      <c r="E418" s="168"/>
    </row>
    <row r="419" spans="1:5">
      <c r="A419" s="170" t="s">
        <v>1254</v>
      </c>
      <c r="B419" s="172">
        <v>1750000</v>
      </c>
      <c r="C419" s="167"/>
      <c r="D419" s="168"/>
      <c r="E419" s="168"/>
    </row>
    <row r="420" spans="1:5">
      <c r="A420" s="171" t="s">
        <v>1088</v>
      </c>
      <c r="B420" s="173">
        <v>1750000</v>
      </c>
      <c r="C420" s="167"/>
      <c r="D420" s="168"/>
      <c r="E420" s="168"/>
    </row>
    <row r="421" spans="1:5">
      <c r="A421" s="169" t="s">
        <v>894</v>
      </c>
      <c r="B421" s="168">
        <v>9898401.1300000008</v>
      </c>
      <c r="C421" s="167"/>
      <c r="D421" s="168"/>
      <c r="E421" s="168"/>
    </row>
    <row r="422" spans="1:5">
      <c r="A422" s="170" t="s">
        <v>1255</v>
      </c>
      <c r="B422" s="172">
        <v>2738400</v>
      </c>
      <c r="C422" s="167"/>
      <c r="D422" s="168"/>
      <c r="E422" s="168"/>
    </row>
    <row r="423" spans="1:5">
      <c r="A423" s="171" t="s">
        <v>1066</v>
      </c>
      <c r="B423" s="173">
        <v>1369200</v>
      </c>
      <c r="C423" s="167"/>
      <c r="D423" s="168"/>
      <c r="E423" s="168"/>
    </row>
    <row r="424" spans="1:5">
      <c r="A424" s="171" t="s">
        <v>1058</v>
      </c>
      <c r="B424" s="173">
        <v>1369200</v>
      </c>
      <c r="C424" s="167"/>
      <c r="D424" s="168"/>
      <c r="E424" s="168"/>
    </row>
    <row r="425" spans="1:5">
      <c r="A425" s="170" t="s">
        <v>1256</v>
      </c>
      <c r="B425" s="172">
        <v>7160001.1299999999</v>
      </c>
      <c r="C425" s="167"/>
      <c r="D425" s="168"/>
      <c r="E425" s="168"/>
    </row>
    <row r="426" spans="1:5">
      <c r="A426" s="171" t="s">
        <v>1083</v>
      </c>
      <c r="B426" s="173">
        <v>7160001.1299999999</v>
      </c>
      <c r="C426" s="167"/>
      <c r="D426" s="168"/>
      <c r="E426" s="168"/>
    </row>
    <row r="427" spans="1:5">
      <c r="A427" s="169" t="s">
        <v>446</v>
      </c>
      <c r="B427" s="168">
        <v>17505000</v>
      </c>
      <c r="C427" s="167"/>
      <c r="D427" s="168"/>
      <c r="E427" s="168"/>
    </row>
    <row r="428" spans="1:5">
      <c r="A428" s="170" t="s">
        <v>1257</v>
      </c>
      <c r="B428" s="172">
        <v>9120000</v>
      </c>
      <c r="C428" s="167"/>
      <c r="D428" s="168"/>
      <c r="E428" s="168"/>
    </row>
    <row r="429" spans="1:5">
      <c r="A429" s="171" t="s">
        <v>1066</v>
      </c>
      <c r="B429" s="173">
        <v>9120000</v>
      </c>
      <c r="C429" s="167"/>
      <c r="D429" s="168"/>
      <c r="E429" s="168"/>
    </row>
    <row r="430" spans="1:5">
      <c r="A430" s="171" t="s">
        <v>1067</v>
      </c>
      <c r="B430" s="174"/>
      <c r="C430" s="167"/>
      <c r="D430" s="168"/>
      <c r="E430" s="168"/>
    </row>
    <row r="431" spans="1:5">
      <c r="A431" s="170" t="s">
        <v>1258</v>
      </c>
      <c r="B431" s="172">
        <v>1755000</v>
      </c>
      <c r="C431" s="167"/>
      <c r="D431" s="168"/>
      <c r="E431" s="168"/>
    </row>
    <row r="432" spans="1:5">
      <c r="A432" s="171" t="s">
        <v>1083</v>
      </c>
      <c r="B432" s="173">
        <v>1755000</v>
      </c>
      <c r="C432" s="167"/>
      <c r="D432" s="168"/>
      <c r="E432" s="168"/>
    </row>
    <row r="433" spans="1:5">
      <c r="A433" s="170" t="s">
        <v>1259</v>
      </c>
      <c r="B433" s="172">
        <v>6630000</v>
      </c>
      <c r="C433" s="167"/>
      <c r="D433" s="168"/>
      <c r="E433" s="168"/>
    </row>
    <row r="434" spans="1:5">
      <c r="A434" s="171" t="s">
        <v>1089</v>
      </c>
      <c r="B434" s="173">
        <v>6630000</v>
      </c>
      <c r="C434" s="167"/>
      <c r="D434" s="168"/>
      <c r="E434" s="168"/>
    </row>
    <row r="435" spans="1:5">
      <c r="A435" s="169" t="s">
        <v>1260</v>
      </c>
      <c r="B435" s="168">
        <v>22931800</v>
      </c>
      <c r="C435" s="167"/>
      <c r="D435" s="168"/>
      <c r="E435" s="168"/>
    </row>
    <row r="436" spans="1:5">
      <c r="A436" s="170" t="s">
        <v>1261</v>
      </c>
      <c r="B436" s="172">
        <v>7547000</v>
      </c>
      <c r="C436" s="167"/>
      <c r="D436" s="168"/>
      <c r="E436" s="168"/>
    </row>
    <row r="437" spans="1:5">
      <c r="A437" s="171" t="s">
        <v>1079</v>
      </c>
      <c r="B437" s="173">
        <v>7547000</v>
      </c>
      <c r="C437" s="167"/>
      <c r="D437" s="168"/>
      <c r="E437" s="168"/>
    </row>
    <row r="438" spans="1:5">
      <c r="A438" s="170" t="s">
        <v>1262</v>
      </c>
      <c r="B438" s="172">
        <v>15384800</v>
      </c>
      <c r="C438" s="167"/>
      <c r="D438" s="168"/>
      <c r="E438" s="168"/>
    </row>
    <row r="439" spans="1:5">
      <c r="A439" s="171" t="s">
        <v>1081</v>
      </c>
      <c r="B439" s="173">
        <v>15384800</v>
      </c>
      <c r="C439" s="167"/>
      <c r="D439" s="168"/>
      <c r="E439" s="168"/>
    </row>
    <row r="440" spans="1:5">
      <c r="A440" s="169" t="s">
        <v>1263</v>
      </c>
      <c r="B440" s="168">
        <v>1918500</v>
      </c>
      <c r="C440" s="167"/>
      <c r="D440" s="168"/>
      <c r="E440" s="168"/>
    </row>
    <row r="441" spans="1:5">
      <c r="A441" s="170" t="s">
        <v>1264</v>
      </c>
      <c r="B441" s="172">
        <v>1918500</v>
      </c>
      <c r="C441" s="167"/>
      <c r="D441" s="168"/>
      <c r="E441" s="168"/>
    </row>
    <row r="442" spans="1:5">
      <c r="A442" s="171" t="s">
        <v>1093</v>
      </c>
      <c r="B442" s="173">
        <v>1918500</v>
      </c>
      <c r="C442" s="167"/>
      <c r="D442" s="168"/>
      <c r="E442" s="168"/>
    </row>
    <row r="443" spans="1:5">
      <c r="A443" s="169" t="s">
        <v>447</v>
      </c>
      <c r="B443" s="168">
        <v>21808640</v>
      </c>
      <c r="C443" s="167"/>
      <c r="D443" s="168"/>
      <c r="E443" s="168"/>
    </row>
    <row r="444" spans="1:5">
      <c r="A444" s="170" t="s">
        <v>1265</v>
      </c>
      <c r="B444" s="172">
        <v>21136640</v>
      </c>
      <c r="C444" s="167"/>
      <c r="D444" s="168"/>
      <c r="E444" s="168"/>
    </row>
    <row r="445" spans="1:5">
      <c r="A445" s="171" t="s">
        <v>1093</v>
      </c>
      <c r="B445" s="173">
        <v>21136640</v>
      </c>
      <c r="C445" s="167"/>
      <c r="D445" s="168"/>
      <c r="E445" s="168"/>
    </row>
    <row r="446" spans="1:5">
      <c r="A446" s="170" t="s">
        <v>1266</v>
      </c>
      <c r="B446" s="172">
        <v>672000</v>
      </c>
      <c r="C446" s="167"/>
      <c r="D446" s="168"/>
      <c r="E446" s="168"/>
    </row>
    <row r="447" spans="1:5">
      <c r="A447" s="171" t="s">
        <v>1089</v>
      </c>
      <c r="B447" s="173">
        <v>672000</v>
      </c>
      <c r="C447" s="167"/>
      <c r="D447" s="168"/>
      <c r="E447" s="168"/>
    </row>
    <row r="448" spans="1:5">
      <c r="A448" s="169" t="s">
        <v>448</v>
      </c>
      <c r="B448" s="168">
        <v>137833504.72</v>
      </c>
      <c r="C448" s="167"/>
      <c r="D448" s="168"/>
      <c r="E448" s="168"/>
    </row>
    <row r="449" spans="1:5">
      <c r="A449" s="170" t="s">
        <v>1267</v>
      </c>
      <c r="B449" s="172">
        <v>42334984.719999999</v>
      </c>
      <c r="C449" s="167"/>
      <c r="D449" s="168"/>
      <c r="E449" s="168"/>
    </row>
    <row r="450" spans="1:5">
      <c r="A450" s="171" t="s">
        <v>1067</v>
      </c>
      <c r="B450" s="173">
        <v>42334984.719999999</v>
      </c>
      <c r="C450" s="167"/>
      <c r="D450" s="168"/>
      <c r="E450" s="168"/>
    </row>
    <row r="451" spans="1:5">
      <c r="A451" s="170" t="s">
        <v>1268</v>
      </c>
      <c r="B451" s="172">
        <v>55758120</v>
      </c>
      <c r="C451" s="167"/>
      <c r="D451" s="168"/>
      <c r="E451" s="168"/>
    </row>
    <row r="452" spans="1:5">
      <c r="A452" s="171" t="s">
        <v>1090</v>
      </c>
      <c r="B452" s="173">
        <v>55758120</v>
      </c>
      <c r="C452" s="167"/>
      <c r="D452" s="168"/>
      <c r="E452" s="168"/>
    </row>
    <row r="453" spans="1:5">
      <c r="A453" s="171" t="s">
        <v>1072</v>
      </c>
      <c r="B453" s="174"/>
      <c r="C453" s="167"/>
      <c r="D453" s="168"/>
      <c r="E453" s="168"/>
    </row>
    <row r="454" spans="1:5">
      <c r="A454" s="170" t="s">
        <v>1269</v>
      </c>
      <c r="B454" s="172">
        <v>39740400</v>
      </c>
      <c r="C454" s="167"/>
      <c r="D454" s="168"/>
      <c r="E454" s="168"/>
    </row>
    <row r="455" spans="1:5">
      <c r="A455" s="171" t="s">
        <v>1091</v>
      </c>
      <c r="B455" s="173">
        <v>39740400</v>
      </c>
      <c r="C455" s="167"/>
      <c r="D455" s="168"/>
      <c r="E455" s="168"/>
    </row>
    <row r="456" spans="1:5">
      <c r="A456" s="171" t="s">
        <v>1072</v>
      </c>
      <c r="B456" s="174"/>
      <c r="C456" s="167"/>
      <c r="D456" s="168"/>
      <c r="E456" s="168"/>
    </row>
    <row r="457" spans="1:5">
      <c r="A457" s="169" t="s">
        <v>449</v>
      </c>
      <c r="B457" s="168">
        <v>20341371.620000001</v>
      </c>
      <c r="C457" s="167"/>
      <c r="D457" s="168"/>
      <c r="E457" s="168"/>
    </row>
    <row r="458" spans="1:5">
      <c r="A458" s="170" t="s">
        <v>1270</v>
      </c>
      <c r="B458" s="172">
        <v>5319771.62</v>
      </c>
      <c r="C458" s="167"/>
      <c r="D458" s="168"/>
      <c r="E458" s="168"/>
    </row>
    <row r="459" spans="1:5">
      <c r="A459" s="171" t="s">
        <v>1079</v>
      </c>
      <c r="B459" s="173">
        <v>5319771.62</v>
      </c>
      <c r="C459" s="167"/>
      <c r="D459" s="168"/>
      <c r="E459" s="168"/>
    </row>
    <row r="460" spans="1:5">
      <c r="A460" s="171" t="s">
        <v>1080</v>
      </c>
      <c r="B460" s="174"/>
      <c r="C460" s="167"/>
      <c r="D460" s="168"/>
      <c r="E460" s="168"/>
    </row>
    <row r="461" spans="1:5">
      <c r="A461" s="170" t="s">
        <v>1271</v>
      </c>
      <c r="B461" s="172">
        <v>8289600</v>
      </c>
      <c r="C461" s="167"/>
      <c r="D461" s="168"/>
      <c r="E461" s="168"/>
    </row>
    <row r="462" spans="1:5">
      <c r="A462" s="171" t="s">
        <v>1088</v>
      </c>
      <c r="B462" s="173">
        <v>8289600</v>
      </c>
      <c r="C462" s="167"/>
      <c r="D462" s="168"/>
      <c r="E462" s="168"/>
    </row>
    <row r="463" spans="1:5">
      <c r="A463" s="171" t="s">
        <v>1089</v>
      </c>
      <c r="B463" s="174"/>
      <c r="C463" s="167"/>
      <c r="D463" s="168"/>
      <c r="E463" s="168"/>
    </row>
    <row r="464" spans="1:5">
      <c r="A464" s="170" t="s">
        <v>1272</v>
      </c>
      <c r="B464" s="172">
        <v>6732000</v>
      </c>
      <c r="C464" s="167"/>
      <c r="D464" s="168"/>
      <c r="E464" s="168"/>
    </row>
    <row r="465" spans="1:5">
      <c r="A465" s="171" t="s">
        <v>1094</v>
      </c>
      <c r="B465" s="173">
        <v>6732000</v>
      </c>
      <c r="C465" s="167"/>
      <c r="D465" s="168"/>
      <c r="E465" s="168"/>
    </row>
    <row r="466" spans="1:5">
      <c r="A466" s="171" t="s">
        <v>1096</v>
      </c>
      <c r="B466" s="174"/>
      <c r="C466" s="167"/>
      <c r="D466" s="168"/>
      <c r="E466" s="168"/>
    </row>
    <row r="467" spans="1:5">
      <c r="A467" s="169" t="s">
        <v>586</v>
      </c>
      <c r="B467" s="168">
        <v>3750000</v>
      </c>
      <c r="C467" s="167"/>
      <c r="D467" s="168"/>
      <c r="E467" s="168"/>
    </row>
    <row r="468" spans="1:5">
      <c r="A468" s="170" t="s">
        <v>1273</v>
      </c>
      <c r="B468" s="172">
        <v>3750000</v>
      </c>
      <c r="C468" s="167"/>
      <c r="D468" s="168"/>
      <c r="E468" s="168"/>
    </row>
    <row r="469" spans="1:5">
      <c r="A469" s="171" t="s">
        <v>1085</v>
      </c>
      <c r="B469" s="173">
        <v>3750000</v>
      </c>
      <c r="C469" s="167"/>
      <c r="D469" s="168"/>
      <c r="E469" s="168"/>
    </row>
    <row r="470" spans="1:5">
      <c r="A470" s="171" t="s">
        <v>1086</v>
      </c>
      <c r="B470" s="174"/>
      <c r="C470" s="167"/>
      <c r="D470" s="168"/>
      <c r="E470" s="168"/>
    </row>
    <row r="471" spans="1:5">
      <c r="A471" s="169" t="s">
        <v>779</v>
      </c>
      <c r="B471" s="168">
        <v>50000</v>
      </c>
      <c r="C471" s="167"/>
      <c r="D471" s="168"/>
      <c r="E471" s="168"/>
    </row>
    <row r="472" spans="1:5">
      <c r="A472" s="170" t="s">
        <v>780</v>
      </c>
      <c r="B472" s="172">
        <v>50000</v>
      </c>
      <c r="C472" s="167"/>
      <c r="D472" s="168"/>
      <c r="E472" s="168"/>
    </row>
    <row r="473" spans="1:5">
      <c r="A473" s="171" t="s">
        <v>1063</v>
      </c>
      <c r="B473" s="173">
        <v>50000</v>
      </c>
      <c r="C473" s="167"/>
      <c r="D473" s="168"/>
      <c r="E473" s="168"/>
    </row>
    <row r="474" spans="1:5">
      <c r="A474" s="169" t="s">
        <v>1274</v>
      </c>
      <c r="B474" s="168">
        <v>13369500</v>
      </c>
      <c r="C474" s="167"/>
      <c r="D474" s="168"/>
      <c r="E474" s="168"/>
    </row>
    <row r="475" spans="1:5">
      <c r="A475" s="170" t="s">
        <v>1275</v>
      </c>
      <c r="B475" s="172">
        <v>6529500</v>
      </c>
      <c r="C475" s="167"/>
      <c r="D475" s="168"/>
      <c r="E475" s="168"/>
    </row>
    <row r="476" spans="1:5">
      <c r="A476" s="171" t="s">
        <v>1078</v>
      </c>
      <c r="B476" s="173">
        <v>6529500</v>
      </c>
      <c r="C476" s="167"/>
      <c r="D476" s="168"/>
      <c r="E476" s="168"/>
    </row>
    <row r="477" spans="1:5">
      <c r="A477" s="170" t="s">
        <v>1276</v>
      </c>
      <c r="B477" s="172">
        <v>760000</v>
      </c>
      <c r="C477" s="167"/>
      <c r="D477" s="168"/>
      <c r="E477" s="168"/>
    </row>
    <row r="478" spans="1:5">
      <c r="A478" s="171" t="s">
        <v>1086</v>
      </c>
      <c r="B478" s="173">
        <v>760000</v>
      </c>
      <c r="C478" s="167"/>
      <c r="D478" s="168"/>
      <c r="E478" s="168"/>
    </row>
    <row r="479" spans="1:5">
      <c r="A479" s="170" t="s">
        <v>1277</v>
      </c>
      <c r="B479" s="172">
        <v>6080000</v>
      </c>
      <c r="C479" s="167"/>
      <c r="D479" s="168"/>
      <c r="E479" s="168"/>
    </row>
    <row r="480" spans="1:5">
      <c r="A480" s="171" t="s">
        <v>1086</v>
      </c>
      <c r="B480" s="173">
        <v>6080000</v>
      </c>
      <c r="C480" s="167"/>
      <c r="D480" s="168"/>
      <c r="E480" s="168"/>
    </row>
    <row r="481" spans="1:5">
      <c r="A481" s="169" t="s">
        <v>1278</v>
      </c>
      <c r="B481" s="168">
        <v>2771000</v>
      </c>
      <c r="C481" s="167"/>
      <c r="D481" s="168"/>
      <c r="E481" s="168"/>
    </row>
    <row r="482" spans="1:5">
      <c r="A482" s="170" t="s">
        <v>1279</v>
      </c>
      <c r="B482" s="172">
        <v>2111000</v>
      </c>
      <c r="C482" s="167"/>
      <c r="D482" s="168"/>
      <c r="E482" s="168"/>
    </row>
    <row r="483" spans="1:5">
      <c r="A483" s="171" t="s">
        <v>1084</v>
      </c>
      <c r="B483" s="173">
        <v>2111000</v>
      </c>
      <c r="C483" s="167"/>
      <c r="D483" s="168"/>
      <c r="E483" s="168"/>
    </row>
    <row r="484" spans="1:5">
      <c r="A484" s="170" t="s">
        <v>1280</v>
      </c>
      <c r="B484" s="172">
        <v>660000</v>
      </c>
      <c r="C484" s="167"/>
      <c r="D484" s="168"/>
      <c r="E484" s="168"/>
    </row>
    <row r="485" spans="1:5">
      <c r="A485" s="171" t="s">
        <v>1072</v>
      </c>
      <c r="B485" s="173">
        <v>660000</v>
      </c>
      <c r="C485" s="167"/>
      <c r="D485" s="168"/>
      <c r="E485" s="168"/>
    </row>
    <row r="486" spans="1:5">
      <c r="A486" s="169" t="s">
        <v>1281</v>
      </c>
      <c r="B486" s="168">
        <v>32327000</v>
      </c>
      <c r="C486" s="167"/>
      <c r="D486" s="168"/>
      <c r="E486" s="168"/>
    </row>
    <row r="487" spans="1:5">
      <c r="A487" s="170" t="s">
        <v>1282</v>
      </c>
      <c r="B487" s="172">
        <v>6871000</v>
      </c>
      <c r="C487" s="167"/>
      <c r="D487" s="168"/>
      <c r="E487" s="168"/>
    </row>
    <row r="488" spans="1:5">
      <c r="A488" s="171" t="s">
        <v>1066</v>
      </c>
      <c r="B488" s="173">
        <v>6871000</v>
      </c>
      <c r="C488" s="167"/>
      <c r="D488" s="168"/>
      <c r="E488" s="168"/>
    </row>
    <row r="489" spans="1:5">
      <c r="A489" s="170" t="s">
        <v>1283</v>
      </c>
      <c r="B489" s="172">
        <v>15918000</v>
      </c>
      <c r="C489" s="167"/>
      <c r="D489" s="168"/>
      <c r="E489" s="168"/>
    </row>
    <row r="490" spans="1:5">
      <c r="A490" s="171" t="s">
        <v>1066</v>
      </c>
      <c r="B490" s="173">
        <v>15918000</v>
      </c>
      <c r="C490" s="167"/>
      <c r="D490" s="168"/>
      <c r="E490" s="168"/>
    </row>
    <row r="491" spans="1:5">
      <c r="A491" s="170" t="s">
        <v>1284</v>
      </c>
      <c r="B491" s="172">
        <v>9538000</v>
      </c>
      <c r="C491" s="167"/>
      <c r="D491" s="168"/>
      <c r="E491" s="168"/>
    </row>
    <row r="492" spans="1:5">
      <c r="A492" s="171" t="s">
        <v>1063</v>
      </c>
      <c r="B492" s="173">
        <v>9538000</v>
      </c>
      <c r="C492" s="167"/>
      <c r="D492" s="168"/>
      <c r="E492" s="168"/>
    </row>
    <row r="493" spans="1:5">
      <c r="A493" s="169" t="s">
        <v>450</v>
      </c>
      <c r="B493" s="168">
        <v>6805529600</v>
      </c>
      <c r="C493" s="167"/>
      <c r="D493" s="168"/>
      <c r="E493" s="168"/>
    </row>
    <row r="494" spans="1:5">
      <c r="A494" s="170" t="s">
        <v>1285</v>
      </c>
      <c r="B494" s="172">
        <v>2060700000</v>
      </c>
      <c r="C494" s="167"/>
      <c r="D494" s="168"/>
      <c r="E494" s="168"/>
    </row>
    <row r="495" spans="1:5">
      <c r="A495" s="171" t="s">
        <v>1092</v>
      </c>
      <c r="B495" s="173">
        <v>1431750000</v>
      </c>
      <c r="C495" s="167"/>
      <c r="D495" s="168"/>
      <c r="E495" s="168"/>
    </row>
    <row r="496" spans="1:5">
      <c r="A496" s="171" t="s">
        <v>1093</v>
      </c>
      <c r="B496" s="173">
        <v>628950000</v>
      </c>
      <c r="C496" s="167"/>
      <c r="D496" s="168"/>
      <c r="E496" s="168"/>
    </row>
    <row r="497" spans="1:5">
      <c r="A497" s="170" t="s">
        <v>1286</v>
      </c>
      <c r="B497" s="172">
        <v>1614829600</v>
      </c>
      <c r="C497" s="167"/>
      <c r="D497" s="168"/>
      <c r="E497" s="168"/>
    </row>
    <row r="498" spans="1:5">
      <c r="A498" s="171" t="s">
        <v>1086</v>
      </c>
      <c r="B498" s="173">
        <v>777679800</v>
      </c>
      <c r="C498" s="167"/>
      <c r="D498" s="168"/>
      <c r="E498" s="168"/>
    </row>
    <row r="499" spans="1:5">
      <c r="A499" s="171" t="s">
        <v>1087</v>
      </c>
      <c r="B499" s="173">
        <v>837149800</v>
      </c>
      <c r="C499" s="167"/>
      <c r="D499" s="168"/>
      <c r="E499" s="168"/>
    </row>
    <row r="500" spans="1:5">
      <c r="A500" s="170" t="s">
        <v>1287</v>
      </c>
      <c r="B500" s="172">
        <v>3130000000</v>
      </c>
      <c r="C500" s="167"/>
      <c r="D500" s="168"/>
      <c r="E500" s="168"/>
    </row>
    <row r="501" spans="1:5">
      <c r="A501" s="171" t="s">
        <v>1084</v>
      </c>
      <c r="B501" s="173">
        <v>541020500</v>
      </c>
      <c r="C501" s="167"/>
      <c r="D501" s="168"/>
      <c r="E501" s="168"/>
    </row>
    <row r="502" spans="1:5">
      <c r="A502" s="171" t="s">
        <v>1085</v>
      </c>
      <c r="B502" s="173">
        <v>2588979500</v>
      </c>
      <c r="C502" s="167"/>
      <c r="D502" s="168"/>
      <c r="E502" s="168"/>
    </row>
    <row r="503" spans="1:5">
      <c r="A503" s="171" t="s">
        <v>1086</v>
      </c>
      <c r="B503" s="174"/>
      <c r="C503" s="167"/>
      <c r="D503" s="168"/>
      <c r="E503" s="168"/>
    </row>
    <row r="504" spans="1:5">
      <c r="A504" s="169" t="s">
        <v>451</v>
      </c>
      <c r="B504" s="168">
        <v>1164800</v>
      </c>
      <c r="C504" s="167"/>
      <c r="D504" s="168"/>
      <c r="E504" s="168"/>
    </row>
    <row r="505" spans="1:5">
      <c r="A505" s="170" t="s">
        <v>1288</v>
      </c>
      <c r="B505" s="172">
        <v>268800</v>
      </c>
      <c r="C505" s="167"/>
      <c r="D505" s="168"/>
      <c r="E505" s="168"/>
    </row>
    <row r="506" spans="1:5">
      <c r="A506" s="171" t="s">
        <v>1077</v>
      </c>
      <c r="B506" s="173">
        <v>268800</v>
      </c>
      <c r="C506" s="167"/>
      <c r="D506" s="168"/>
      <c r="E506" s="168"/>
    </row>
    <row r="507" spans="1:5">
      <c r="A507" s="170" t="s">
        <v>1289</v>
      </c>
      <c r="B507" s="172">
        <v>896000</v>
      </c>
      <c r="C507" s="167"/>
      <c r="D507" s="168"/>
      <c r="E507" s="168"/>
    </row>
    <row r="508" spans="1:5">
      <c r="A508" s="171" t="s">
        <v>1083</v>
      </c>
      <c r="B508" s="173">
        <v>896000</v>
      </c>
      <c r="C508" s="167"/>
      <c r="D508" s="168"/>
      <c r="E508" s="168"/>
    </row>
    <row r="509" spans="1:5">
      <c r="A509" s="169" t="s">
        <v>452</v>
      </c>
      <c r="B509" s="168">
        <v>92709220000</v>
      </c>
      <c r="C509" s="167"/>
      <c r="D509" s="168"/>
      <c r="E509" s="168"/>
    </row>
    <row r="510" spans="1:5">
      <c r="A510" s="170" t="s">
        <v>897</v>
      </c>
      <c r="B510" s="172">
        <v>839220000</v>
      </c>
      <c r="C510" s="167"/>
      <c r="D510" s="168"/>
      <c r="E510" s="168"/>
    </row>
    <row r="511" spans="1:5">
      <c r="A511" s="171" t="s">
        <v>1077</v>
      </c>
      <c r="B511" s="173">
        <v>839220000</v>
      </c>
      <c r="C511" s="167"/>
      <c r="D511" s="168"/>
      <c r="E511" s="168"/>
    </row>
    <row r="512" spans="1:5">
      <c r="A512" s="171" t="s">
        <v>1060</v>
      </c>
      <c r="B512" s="174"/>
      <c r="C512" s="167"/>
      <c r="D512" s="168"/>
      <c r="E512" s="168"/>
    </row>
    <row r="513" spans="1:5">
      <c r="A513" s="170" t="s">
        <v>1290</v>
      </c>
      <c r="B513" s="172">
        <v>3000000000</v>
      </c>
      <c r="C513" s="167"/>
      <c r="D513" s="168"/>
      <c r="E513" s="168"/>
    </row>
    <row r="514" spans="1:5">
      <c r="A514" s="171" t="s">
        <v>1077</v>
      </c>
      <c r="B514" s="173">
        <v>1350000000</v>
      </c>
      <c r="C514" s="167"/>
      <c r="D514" s="168"/>
      <c r="E514" s="168"/>
    </row>
    <row r="515" spans="1:5">
      <c r="A515" s="171" t="s">
        <v>1078</v>
      </c>
      <c r="B515" s="173">
        <v>725640000</v>
      </c>
      <c r="C515" s="167"/>
      <c r="D515" s="168"/>
      <c r="E515" s="168"/>
    </row>
    <row r="516" spans="1:5">
      <c r="A516" s="171" t="s">
        <v>1060</v>
      </c>
      <c r="B516" s="173">
        <v>924360000</v>
      </c>
      <c r="C516" s="167"/>
      <c r="D516" s="168"/>
      <c r="E516" s="168"/>
    </row>
    <row r="517" spans="1:5">
      <c r="A517" s="170" t="s">
        <v>1291</v>
      </c>
      <c r="B517" s="172">
        <v>3100000000</v>
      </c>
      <c r="C517" s="167"/>
      <c r="D517" s="168"/>
      <c r="E517" s="168"/>
    </row>
    <row r="518" spans="1:5">
      <c r="A518" s="171" t="s">
        <v>1060</v>
      </c>
      <c r="B518" s="173">
        <v>3100000000</v>
      </c>
      <c r="C518" s="167"/>
      <c r="D518" s="168"/>
      <c r="E518" s="168"/>
    </row>
    <row r="519" spans="1:5">
      <c r="A519" s="170" t="s">
        <v>1292</v>
      </c>
      <c r="B519" s="172">
        <v>3100000000</v>
      </c>
      <c r="C519" s="167"/>
      <c r="D519" s="168"/>
      <c r="E519" s="168"/>
    </row>
    <row r="520" spans="1:5">
      <c r="A520" s="171" t="s">
        <v>1075</v>
      </c>
      <c r="B520" s="173">
        <v>3100000000</v>
      </c>
      <c r="C520" s="167"/>
      <c r="D520" s="168"/>
      <c r="E520" s="168"/>
    </row>
    <row r="521" spans="1:5">
      <c r="A521" s="171" t="s">
        <v>1080</v>
      </c>
      <c r="B521" s="174"/>
      <c r="C521" s="167"/>
      <c r="D521" s="168"/>
      <c r="E521" s="168"/>
    </row>
    <row r="522" spans="1:5">
      <c r="A522" s="170" t="s">
        <v>1293</v>
      </c>
      <c r="B522" s="172">
        <v>3100000000</v>
      </c>
      <c r="C522" s="167"/>
      <c r="D522" s="168"/>
      <c r="E522" s="168"/>
    </row>
    <row r="523" spans="1:5">
      <c r="A523" s="171" t="s">
        <v>1075</v>
      </c>
      <c r="B523" s="173">
        <v>3100000000</v>
      </c>
      <c r="C523" s="167"/>
      <c r="D523" s="168"/>
      <c r="E523" s="168"/>
    </row>
    <row r="524" spans="1:5">
      <c r="A524" s="171" t="s">
        <v>1080</v>
      </c>
      <c r="B524" s="174"/>
      <c r="C524" s="167"/>
      <c r="D524" s="168"/>
      <c r="E524" s="168"/>
    </row>
    <row r="525" spans="1:5">
      <c r="A525" s="170" t="s">
        <v>1294</v>
      </c>
      <c r="B525" s="172">
        <v>3100000000</v>
      </c>
      <c r="C525" s="167"/>
      <c r="D525" s="168"/>
      <c r="E525" s="168"/>
    </row>
    <row r="526" spans="1:5">
      <c r="A526" s="171" t="s">
        <v>1075</v>
      </c>
      <c r="B526" s="173">
        <v>3100000000</v>
      </c>
      <c r="C526" s="167"/>
      <c r="D526" s="168"/>
      <c r="E526" s="168"/>
    </row>
    <row r="527" spans="1:5">
      <c r="A527" s="171" t="s">
        <v>1080</v>
      </c>
      <c r="B527" s="174"/>
      <c r="C527" s="167"/>
      <c r="D527" s="168"/>
      <c r="E527" s="168"/>
    </row>
    <row r="528" spans="1:5">
      <c r="A528" s="170" t="s">
        <v>1295</v>
      </c>
      <c r="B528" s="172">
        <v>3100000000</v>
      </c>
      <c r="C528" s="167"/>
      <c r="D528" s="168"/>
      <c r="E528" s="168"/>
    </row>
    <row r="529" spans="1:5">
      <c r="A529" s="171" t="s">
        <v>1075</v>
      </c>
      <c r="B529" s="173">
        <v>1851952400</v>
      </c>
      <c r="C529" s="167"/>
      <c r="D529" s="168"/>
      <c r="E529" s="168"/>
    </row>
    <row r="530" spans="1:5">
      <c r="A530" s="171" t="s">
        <v>1079</v>
      </c>
      <c r="B530" s="173">
        <v>1248047600</v>
      </c>
      <c r="C530" s="167"/>
      <c r="D530" s="168"/>
      <c r="E530" s="168"/>
    </row>
    <row r="531" spans="1:5">
      <c r="A531" s="171" t="s">
        <v>1080</v>
      </c>
      <c r="B531" s="174"/>
      <c r="C531" s="167"/>
      <c r="D531" s="168"/>
      <c r="E531" s="168"/>
    </row>
    <row r="532" spans="1:5">
      <c r="A532" s="170" t="s">
        <v>1296</v>
      </c>
      <c r="B532" s="172">
        <v>3100000000</v>
      </c>
      <c r="C532" s="167"/>
      <c r="D532" s="168"/>
      <c r="E532" s="168"/>
    </row>
    <row r="533" spans="1:5">
      <c r="A533" s="171" t="s">
        <v>1079</v>
      </c>
      <c r="B533" s="173">
        <v>3100000000</v>
      </c>
      <c r="C533" s="167"/>
      <c r="D533" s="168"/>
      <c r="E533" s="168"/>
    </row>
    <row r="534" spans="1:5">
      <c r="A534" s="171" t="s">
        <v>1080</v>
      </c>
      <c r="B534" s="174"/>
      <c r="C534" s="167"/>
      <c r="D534" s="168"/>
      <c r="E534" s="168"/>
    </row>
    <row r="535" spans="1:5">
      <c r="A535" s="170" t="s">
        <v>1297</v>
      </c>
      <c r="B535" s="172">
        <v>3100000000</v>
      </c>
      <c r="C535" s="167"/>
      <c r="D535" s="168"/>
      <c r="E535" s="168"/>
    </row>
    <row r="536" spans="1:5">
      <c r="A536" s="171" t="s">
        <v>1079</v>
      </c>
      <c r="B536" s="173">
        <v>3100000000</v>
      </c>
      <c r="C536" s="167"/>
      <c r="D536" s="168"/>
      <c r="E536" s="168"/>
    </row>
    <row r="537" spans="1:5">
      <c r="A537" s="171" t="s">
        <v>1080</v>
      </c>
      <c r="B537" s="174"/>
      <c r="C537" s="167"/>
      <c r="D537" s="168"/>
      <c r="E537" s="168"/>
    </row>
    <row r="538" spans="1:5">
      <c r="A538" s="170" t="s">
        <v>1298</v>
      </c>
      <c r="B538" s="172">
        <v>3100000000</v>
      </c>
      <c r="C538" s="167"/>
      <c r="D538" s="168"/>
      <c r="E538" s="168"/>
    </row>
    <row r="539" spans="1:5">
      <c r="A539" s="171" t="s">
        <v>1080</v>
      </c>
      <c r="B539" s="173">
        <v>3100000000</v>
      </c>
      <c r="C539" s="167"/>
      <c r="D539" s="168"/>
      <c r="E539" s="168"/>
    </row>
    <row r="540" spans="1:5">
      <c r="A540" s="170" t="s">
        <v>1299</v>
      </c>
      <c r="B540" s="172">
        <v>3100000000</v>
      </c>
      <c r="C540" s="167"/>
      <c r="D540" s="168"/>
      <c r="E540" s="168"/>
    </row>
    <row r="541" spans="1:5">
      <c r="A541" s="171" t="s">
        <v>1087</v>
      </c>
      <c r="B541" s="173">
        <v>620000000</v>
      </c>
      <c r="C541" s="167"/>
      <c r="D541" s="168"/>
      <c r="E541" s="168"/>
    </row>
    <row r="542" spans="1:5">
      <c r="A542" s="171" t="s">
        <v>1088</v>
      </c>
      <c r="B542" s="173">
        <v>465000000</v>
      </c>
      <c r="C542" s="167"/>
      <c r="D542" s="168"/>
      <c r="E542" s="168"/>
    </row>
    <row r="543" spans="1:5">
      <c r="A543" s="171" t="s">
        <v>1089</v>
      </c>
      <c r="B543" s="173">
        <v>1550000000</v>
      </c>
      <c r="C543" s="167"/>
      <c r="D543" s="168"/>
      <c r="E543" s="168"/>
    </row>
    <row r="544" spans="1:5">
      <c r="A544" s="171" t="s">
        <v>1090</v>
      </c>
      <c r="B544" s="173">
        <v>465000000</v>
      </c>
      <c r="C544" s="167"/>
      <c r="D544" s="168"/>
      <c r="E544" s="168"/>
    </row>
    <row r="545" spans="1:5">
      <c r="A545" s="170" t="s">
        <v>1300</v>
      </c>
      <c r="B545" s="172">
        <v>3000000000</v>
      </c>
      <c r="C545" s="167"/>
      <c r="D545" s="168"/>
      <c r="E545" s="168"/>
    </row>
    <row r="546" spans="1:5">
      <c r="A546" s="171" t="s">
        <v>1072</v>
      </c>
      <c r="B546" s="173">
        <v>3000000000</v>
      </c>
      <c r="C546" s="167"/>
      <c r="D546" s="168"/>
      <c r="E546" s="168"/>
    </row>
    <row r="547" spans="1:5">
      <c r="A547" s="170" t="s">
        <v>1301</v>
      </c>
      <c r="B547" s="172">
        <v>3000000000</v>
      </c>
      <c r="C547" s="167"/>
      <c r="D547" s="168"/>
      <c r="E547" s="168"/>
    </row>
    <row r="548" spans="1:5">
      <c r="A548" s="171" t="s">
        <v>1072</v>
      </c>
      <c r="B548" s="173">
        <v>3000000000</v>
      </c>
      <c r="C548" s="167"/>
      <c r="D548" s="168"/>
      <c r="E548" s="168"/>
    </row>
    <row r="549" spans="1:5">
      <c r="A549" s="170" t="s">
        <v>1302</v>
      </c>
      <c r="B549" s="172">
        <v>3000000000</v>
      </c>
      <c r="C549" s="167"/>
      <c r="D549" s="168"/>
      <c r="E549" s="168"/>
    </row>
    <row r="550" spans="1:5">
      <c r="A550" s="171" t="s">
        <v>1093</v>
      </c>
      <c r="B550" s="173">
        <v>3000000000</v>
      </c>
      <c r="C550" s="167"/>
      <c r="D550" s="168"/>
      <c r="E550" s="168"/>
    </row>
    <row r="551" spans="1:5">
      <c r="A551" s="171" t="s">
        <v>1058</v>
      </c>
      <c r="B551" s="174"/>
      <c r="C551" s="167"/>
      <c r="D551" s="168"/>
      <c r="E551" s="168"/>
    </row>
    <row r="552" spans="1:5">
      <c r="A552" s="170" t="s">
        <v>1303</v>
      </c>
      <c r="B552" s="172">
        <v>3000000000</v>
      </c>
      <c r="C552" s="167"/>
      <c r="D552" s="168"/>
      <c r="E552" s="168"/>
    </row>
    <row r="553" spans="1:5">
      <c r="A553" s="171" t="s">
        <v>1093</v>
      </c>
      <c r="B553" s="173">
        <v>2631180000</v>
      </c>
      <c r="C553" s="167"/>
      <c r="D553" s="168"/>
      <c r="E553" s="168"/>
    </row>
    <row r="554" spans="1:5">
      <c r="A554" s="171" t="s">
        <v>1058</v>
      </c>
      <c r="B554" s="173">
        <v>368820000</v>
      </c>
      <c r="C554" s="167"/>
      <c r="D554" s="168"/>
      <c r="E554" s="168"/>
    </row>
    <row r="555" spans="1:5">
      <c r="A555" s="170" t="s">
        <v>1304</v>
      </c>
      <c r="B555" s="172">
        <v>3000000000</v>
      </c>
      <c r="C555" s="167"/>
      <c r="D555" s="168"/>
      <c r="E555" s="168"/>
    </row>
    <row r="556" spans="1:5">
      <c r="A556" s="171" t="s">
        <v>1093</v>
      </c>
      <c r="B556" s="173">
        <v>3000000000</v>
      </c>
      <c r="C556" s="167"/>
      <c r="D556" s="168"/>
      <c r="E556" s="168"/>
    </row>
    <row r="557" spans="1:5">
      <c r="A557" s="171" t="s">
        <v>1058</v>
      </c>
      <c r="B557" s="174"/>
      <c r="C557" s="167"/>
      <c r="D557" s="168"/>
      <c r="E557" s="168"/>
    </row>
    <row r="558" spans="1:5">
      <c r="A558" s="170" t="s">
        <v>1305</v>
      </c>
      <c r="B558" s="172">
        <v>3000000000</v>
      </c>
      <c r="C558" s="167"/>
      <c r="D558" s="168"/>
      <c r="E558" s="168"/>
    </row>
    <row r="559" spans="1:5">
      <c r="A559" s="171" t="s">
        <v>1058</v>
      </c>
      <c r="B559" s="173">
        <v>3000000000</v>
      </c>
      <c r="C559" s="167"/>
      <c r="D559" s="168"/>
      <c r="E559" s="168"/>
    </row>
    <row r="560" spans="1:5">
      <c r="A560" s="170" t="s">
        <v>1306</v>
      </c>
      <c r="B560" s="172">
        <v>3000000000</v>
      </c>
      <c r="C560" s="167"/>
      <c r="D560" s="168"/>
      <c r="E560" s="168"/>
    </row>
    <row r="561" spans="1:5">
      <c r="A561" s="171" t="s">
        <v>1058</v>
      </c>
      <c r="B561" s="173">
        <v>3000000000</v>
      </c>
      <c r="C561" s="167"/>
      <c r="D561" s="168"/>
      <c r="E561" s="168"/>
    </row>
    <row r="562" spans="1:5">
      <c r="A562" s="170" t="s">
        <v>1307</v>
      </c>
      <c r="B562" s="172">
        <v>3000000000</v>
      </c>
      <c r="C562" s="167"/>
      <c r="D562" s="168"/>
      <c r="E562" s="168"/>
    </row>
    <row r="563" spans="1:5">
      <c r="A563" s="171" t="s">
        <v>1058</v>
      </c>
      <c r="B563" s="173">
        <v>3000000000</v>
      </c>
      <c r="C563" s="167"/>
      <c r="D563" s="168"/>
      <c r="E563" s="168"/>
    </row>
    <row r="564" spans="1:5">
      <c r="A564" s="170" t="s">
        <v>1308</v>
      </c>
      <c r="B564" s="172">
        <v>3000000000</v>
      </c>
      <c r="C564" s="167"/>
      <c r="D564" s="168"/>
      <c r="E564" s="168"/>
    </row>
    <row r="565" spans="1:5">
      <c r="A565" s="171" t="s">
        <v>1094</v>
      </c>
      <c r="B565" s="173">
        <v>3000000000</v>
      </c>
      <c r="C565" s="167"/>
      <c r="D565" s="168"/>
      <c r="E565" s="168"/>
    </row>
    <row r="566" spans="1:5">
      <c r="A566" s="171" t="s">
        <v>1096</v>
      </c>
      <c r="B566" s="174"/>
      <c r="C566" s="167"/>
      <c r="D566" s="168"/>
      <c r="E566" s="168"/>
    </row>
    <row r="567" spans="1:5">
      <c r="A567" s="170" t="s">
        <v>1309</v>
      </c>
      <c r="B567" s="172">
        <v>3000000000</v>
      </c>
      <c r="C567" s="167"/>
      <c r="D567" s="168"/>
      <c r="E567" s="168"/>
    </row>
    <row r="568" spans="1:5">
      <c r="A568" s="171" t="s">
        <v>1094</v>
      </c>
      <c r="B568" s="173">
        <v>3000000000</v>
      </c>
      <c r="C568" s="167"/>
      <c r="D568" s="168"/>
      <c r="E568" s="168"/>
    </row>
    <row r="569" spans="1:5">
      <c r="A569" s="171" t="s">
        <v>1096</v>
      </c>
      <c r="B569" s="174"/>
      <c r="C569" s="167"/>
      <c r="D569" s="168"/>
      <c r="E569" s="168"/>
    </row>
    <row r="570" spans="1:5">
      <c r="A570" s="170" t="s">
        <v>1310</v>
      </c>
      <c r="B570" s="172">
        <v>3000000000</v>
      </c>
      <c r="C570" s="167"/>
      <c r="D570" s="168"/>
      <c r="E570" s="168"/>
    </row>
    <row r="571" spans="1:5">
      <c r="A571" s="171" t="s">
        <v>1095</v>
      </c>
      <c r="B571" s="173">
        <v>3000000000</v>
      </c>
      <c r="C571" s="167"/>
      <c r="D571" s="168"/>
      <c r="E571" s="168"/>
    </row>
    <row r="572" spans="1:5">
      <c r="A572" s="171" t="s">
        <v>1096</v>
      </c>
      <c r="B572" s="174"/>
      <c r="C572" s="167"/>
      <c r="D572" s="168"/>
      <c r="E572" s="168"/>
    </row>
    <row r="573" spans="1:5">
      <c r="A573" s="170" t="s">
        <v>1311</v>
      </c>
      <c r="B573" s="172">
        <v>3100000000</v>
      </c>
      <c r="C573" s="167"/>
      <c r="D573" s="168"/>
      <c r="E573" s="168"/>
    </row>
    <row r="574" spans="1:5">
      <c r="A574" s="171" t="s">
        <v>1080</v>
      </c>
      <c r="B574" s="173">
        <v>1873652400</v>
      </c>
      <c r="C574" s="167"/>
      <c r="D574" s="168"/>
      <c r="E574" s="168"/>
    </row>
    <row r="575" spans="1:5">
      <c r="A575" s="171" t="s">
        <v>1081</v>
      </c>
      <c r="B575" s="173">
        <v>1226347600</v>
      </c>
      <c r="C575" s="167"/>
      <c r="D575" s="168"/>
      <c r="E575" s="168"/>
    </row>
    <row r="576" spans="1:5">
      <c r="A576" s="171" t="s">
        <v>1067</v>
      </c>
      <c r="B576" s="174"/>
      <c r="C576" s="167"/>
      <c r="D576" s="168"/>
      <c r="E576" s="168"/>
    </row>
    <row r="577" spans="1:5">
      <c r="A577" s="170" t="s">
        <v>1312</v>
      </c>
      <c r="B577" s="172">
        <v>3100000000</v>
      </c>
      <c r="C577" s="167"/>
      <c r="D577" s="168"/>
      <c r="E577" s="168"/>
    </row>
    <row r="578" spans="1:5">
      <c r="A578" s="171" t="s">
        <v>1081</v>
      </c>
      <c r="B578" s="173">
        <v>3100000000</v>
      </c>
      <c r="C578" s="167"/>
      <c r="D578" s="168"/>
      <c r="E578" s="168"/>
    </row>
    <row r="579" spans="1:5">
      <c r="A579" s="171" t="s">
        <v>1067</v>
      </c>
      <c r="B579" s="174"/>
      <c r="C579" s="167"/>
      <c r="D579" s="168"/>
      <c r="E579" s="168"/>
    </row>
    <row r="580" spans="1:5">
      <c r="A580" s="170" t="s">
        <v>1313</v>
      </c>
      <c r="B580" s="172">
        <v>3120000000</v>
      </c>
      <c r="C580" s="167"/>
      <c r="D580" s="168"/>
      <c r="E580" s="168"/>
    </row>
    <row r="581" spans="1:5">
      <c r="A581" s="171" t="s">
        <v>1083</v>
      </c>
      <c r="B581" s="173">
        <v>435770400</v>
      </c>
      <c r="C581" s="167"/>
      <c r="D581" s="168"/>
      <c r="E581" s="168"/>
    </row>
    <row r="582" spans="1:5">
      <c r="A582" s="171" t="s">
        <v>1084</v>
      </c>
      <c r="B582" s="173">
        <v>2684229600</v>
      </c>
      <c r="C582" s="167"/>
      <c r="D582" s="168"/>
      <c r="E582" s="168"/>
    </row>
    <row r="583" spans="1:5">
      <c r="A583" s="171" t="s">
        <v>1086</v>
      </c>
      <c r="B583" s="174"/>
      <c r="C583" s="167"/>
      <c r="D583" s="168"/>
      <c r="E583" s="168"/>
    </row>
    <row r="584" spans="1:5">
      <c r="A584" s="170" t="s">
        <v>1314</v>
      </c>
      <c r="B584" s="172">
        <v>3100000000</v>
      </c>
      <c r="C584" s="167"/>
      <c r="D584" s="168"/>
      <c r="E584" s="168"/>
    </row>
    <row r="585" spans="1:5">
      <c r="A585" s="171" t="s">
        <v>1084</v>
      </c>
      <c r="B585" s="173">
        <v>3100000000</v>
      </c>
      <c r="C585" s="167"/>
      <c r="D585" s="168"/>
      <c r="E585" s="168"/>
    </row>
    <row r="586" spans="1:5">
      <c r="A586" s="171" t="s">
        <v>1086</v>
      </c>
      <c r="B586" s="174"/>
      <c r="C586" s="167"/>
      <c r="D586" s="168"/>
      <c r="E586" s="168"/>
    </row>
    <row r="587" spans="1:5">
      <c r="A587" s="170" t="s">
        <v>1315</v>
      </c>
      <c r="B587" s="172">
        <v>3100000000</v>
      </c>
      <c r="C587" s="167"/>
      <c r="D587" s="168"/>
      <c r="E587" s="168"/>
    </row>
    <row r="588" spans="1:5">
      <c r="A588" s="171" t="s">
        <v>1084</v>
      </c>
      <c r="B588" s="173">
        <v>2046000000</v>
      </c>
      <c r="C588" s="167"/>
      <c r="D588" s="168"/>
      <c r="E588" s="168"/>
    </row>
    <row r="589" spans="1:5">
      <c r="A589" s="171" t="s">
        <v>1085</v>
      </c>
      <c r="B589" s="173">
        <v>1054000000</v>
      </c>
      <c r="C589" s="167"/>
      <c r="D589" s="168"/>
      <c r="E589" s="168"/>
    </row>
    <row r="590" spans="1:5">
      <c r="A590" s="171" t="s">
        <v>1086</v>
      </c>
      <c r="B590" s="174"/>
      <c r="C590" s="167"/>
      <c r="D590" s="168"/>
      <c r="E590" s="168"/>
    </row>
    <row r="591" spans="1:5">
      <c r="A591" s="170" t="s">
        <v>1316</v>
      </c>
      <c r="B591" s="172">
        <v>3100000000</v>
      </c>
      <c r="C591" s="167"/>
      <c r="D591" s="168"/>
      <c r="E591" s="168"/>
    </row>
    <row r="592" spans="1:5">
      <c r="A592" s="171" t="s">
        <v>1085</v>
      </c>
      <c r="B592" s="173">
        <v>3100000000</v>
      </c>
      <c r="C592" s="167"/>
      <c r="D592" s="168"/>
      <c r="E592" s="168"/>
    </row>
    <row r="593" spans="1:5">
      <c r="A593" s="171" t="s">
        <v>1086</v>
      </c>
      <c r="B593" s="174"/>
      <c r="C593" s="167"/>
      <c r="D593" s="168"/>
      <c r="E593" s="168"/>
    </row>
    <row r="594" spans="1:5">
      <c r="A594" s="170" t="s">
        <v>1317</v>
      </c>
      <c r="B594" s="172">
        <v>3150000000</v>
      </c>
      <c r="C594" s="167"/>
      <c r="D594" s="168"/>
      <c r="E594" s="168"/>
    </row>
    <row r="595" spans="1:5">
      <c r="A595" s="171" t="s">
        <v>1085</v>
      </c>
      <c r="B595" s="173">
        <v>3150000000</v>
      </c>
      <c r="C595" s="167"/>
      <c r="D595" s="168"/>
      <c r="E595" s="168"/>
    </row>
    <row r="596" spans="1:5">
      <c r="A596" s="171" t="s">
        <v>1086</v>
      </c>
      <c r="B596" s="174"/>
      <c r="C596" s="167"/>
      <c r="D596" s="168"/>
      <c r="E596" s="168"/>
    </row>
    <row r="597" spans="1:5">
      <c r="A597" s="170" t="s">
        <v>1318</v>
      </c>
      <c r="B597" s="172">
        <v>3100000000</v>
      </c>
      <c r="C597" s="167"/>
      <c r="D597" s="168"/>
      <c r="E597" s="168"/>
    </row>
    <row r="598" spans="1:5">
      <c r="A598" s="171" t="s">
        <v>1086</v>
      </c>
      <c r="B598" s="173">
        <v>3100000000</v>
      </c>
      <c r="C598" s="167"/>
      <c r="D598" s="168"/>
      <c r="E598" s="168"/>
    </row>
    <row r="599" spans="1:5">
      <c r="A599" s="170" t="s">
        <v>1319</v>
      </c>
      <c r="B599" s="172">
        <v>3100000000</v>
      </c>
      <c r="C599" s="167"/>
      <c r="D599" s="168"/>
      <c r="E599" s="168"/>
    </row>
    <row r="600" spans="1:5">
      <c r="A600" s="171" t="s">
        <v>1087</v>
      </c>
      <c r="B600" s="173">
        <v>3100000000</v>
      </c>
      <c r="C600" s="167"/>
      <c r="D600" s="168"/>
      <c r="E600" s="168"/>
    </row>
    <row r="601" spans="1:5">
      <c r="A601" s="171" t="s">
        <v>1089</v>
      </c>
      <c r="B601" s="174"/>
      <c r="C601" s="167"/>
      <c r="D601" s="168"/>
      <c r="E601" s="168"/>
    </row>
    <row r="602" spans="1:5">
      <c r="A602" s="169" t="s">
        <v>453</v>
      </c>
      <c r="B602" s="168">
        <v>41105120</v>
      </c>
      <c r="C602" s="167"/>
      <c r="D602" s="168"/>
      <c r="E602" s="168"/>
    </row>
    <row r="603" spans="1:5">
      <c r="A603" s="170" t="s">
        <v>1320</v>
      </c>
      <c r="B603" s="172">
        <v>3904320</v>
      </c>
      <c r="C603" s="167"/>
      <c r="D603" s="168"/>
      <c r="E603" s="168"/>
    </row>
    <row r="604" spans="1:5">
      <c r="A604" s="171" t="s">
        <v>1072</v>
      </c>
      <c r="B604" s="173">
        <v>3904320</v>
      </c>
      <c r="C604" s="167"/>
      <c r="D604" s="168"/>
      <c r="E604" s="168"/>
    </row>
    <row r="605" spans="1:5">
      <c r="A605" s="170" t="s">
        <v>1321</v>
      </c>
      <c r="B605" s="172">
        <v>20160000</v>
      </c>
      <c r="C605" s="167"/>
      <c r="D605" s="168"/>
      <c r="E605" s="168"/>
    </row>
    <row r="606" spans="1:5">
      <c r="A606" s="171" t="s">
        <v>1091</v>
      </c>
      <c r="B606" s="173">
        <v>20160000</v>
      </c>
      <c r="C606" s="167"/>
      <c r="D606" s="168"/>
      <c r="E606" s="168"/>
    </row>
    <row r="607" spans="1:5">
      <c r="A607" s="170" t="s">
        <v>1322</v>
      </c>
      <c r="B607" s="172">
        <v>13440000</v>
      </c>
      <c r="C607" s="167"/>
      <c r="D607" s="168"/>
      <c r="E607" s="168"/>
    </row>
    <row r="608" spans="1:5">
      <c r="A608" s="171" t="s">
        <v>1084</v>
      </c>
      <c r="B608" s="173">
        <v>13440000</v>
      </c>
      <c r="C608" s="167"/>
      <c r="D608" s="168"/>
      <c r="E608" s="168"/>
    </row>
    <row r="609" spans="1:5">
      <c r="A609" s="170" t="s">
        <v>1323</v>
      </c>
      <c r="B609" s="172">
        <v>3600800</v>
      </c>
      <c r="C609" s="167"/>
      <c r="D609" s="168"/>
      <c r="E609" s="168"/>
    </row>
    <row r="610" spans="1:5">
      <c r="A610" s="171" t="s">
        <v>1086</v>
      </c>
      <c r="B610" s="173">
        <v>3600800</v>
      </c>
      <c r="C610" s="167"/>
      <c r="D610" s="168"/>
      <c r="E610" s="168"/>
    </row>
    <row r="611" spans="1:5">
      <c r="A611" s="169" t="s">
        <v>753</v>
      </c>
      <c r="B611" s="168">
        <v>24278910.879999999</v>
      </c>
      <c r="C611" s="167"/>
      <c r="D611" s="168"/>
      <c r="E611" s="168"/>
    </row>
    <row r="612" spans="1:5">
      <c r="A612" s="170" t="s">
        <v>1324</v>
      </c>
      <c r="B612" s="172">
        <v>18701536</v>
      </c>
      <c r="C612" s="167"/>
      <c r="D612" s="168"/>
      <c r="E612" s="168"/>
    </row>
    <row r="613" spans="1:5">
      <c r="A613" s="171" t="s">
        <v>1072</v>
      </c>
      <c r="B613" s="173">
        <v>18701536</v>
      </c>
      <c r="C613" s="167"/>
      <c r="D613" s="168"/>
      <c r="E613" s="168"/>
    </row>
    <row r="614" spans="1:5">
      <c r="A614" s="170" t="s">
        <v>1325</v>
      </c>
      <c r="B614" s="172">
        <v>5577374.8799999999</v>
      </c>
      <c r="C614" s="167"/>
      <c r="D614" s="168"/>
      <c r="E614" s="168"/>
    </row>
    <row r="615" spans="1:5">
      <c r="A615" s="171" t="s">
        <v>1058</v>
      </c>
      <c r="B615" s="173">
        <v>5577374.8799999999</v>
      </c>
      <c r="C615" s="167"/>
      <c r="D615" s="168"/>
      <c r="E615" s="168"/>
    </row>
    <row r="616" spans="1:5">
      <c r="A616" s="169" t="s">
        <v>1326</v>
      </c>
      <c r="B616" s="168">
        <v>10785600</v>
      </c>
      <c r="C616" s="167"/>
      <c r="D616" s="168"/>
      <c r="E616" s="168"/>
    </row>
    <row r="617" spans="1:5">
      <c r="A617" s="170" t="s">
        <v>1327</v>
      </c>
      <c r="B617" s="172">
        <v>10785600</v>
      </c>
      <c r="C617" s="167"/>
      <c r="D617" s="168"/>
      <c r="E617" s="168"/>
    </row>
    <row r="618" spans="1:5">
      <c r="A618" s="171" t="s">
        <v>1072</v>
      </c>
      <c r="B618" s="173">
        <v>10785600</v>
      </c>
      <c r="C618" s="167"/>
      <c r="D618" s="168"/>
      <c r="E618" s="168"/>
    </row>
    <row r="619" spans="1:5">
      <c r="A619" s="169" t="s">
        <v>454</v>
      </c>
      <c r="B619" s="168">
        <v>14553900</v>
      </c>
      <c r="C619" s="167"/>
      <c r="D619" s="168"/>
      <c r="E619" s="168"/>
    </row>
    <row r="620" spans="1:5">
      <c r="A620" s="170" t="s">
        <v>1328</v>
      </c>
      <c r="B620" s="172">
        <v>2250000</v>
      </c>
      <c r="C620" s="167"/>
      <c r="D620" s="168"/>
      <c r="E620" s="168"/>
    </row>
    <row r="621" spans="1:5">
      <c r="A621" s="171" t="s">
        <v>1078</v>
      </c>
      <c r="B621" s="173">
        <v>2250000</v>
      </c>
      <c r="C621" s="167"/>
      <c r="D621" s="168"/>
      <c r="E621" s="168"/>
    </row>
    <row r="622" spans="1:5">
      <c r="A622" s="171" t="s">
        <v>1060</v>
      </c>
      <c r="B622" s="174"/>
      <c r="C622" s="167"/>
      <c r="D622" s="168"/>
      <c r="E622" s="168"/>
    </row>
    <row r="623" spans="1:5">
      <c r="A623" s="170" t="s">
        <v>1329</v>
      </c>
      <c r="B623" s="172">
        <v>12303900</v>
      </c>
      <c r="C623" s="167"/>
      <c r="D623" s="168"/>
      <c r="E623" s="168"/>
    </row>
    <row r="624" spans="1:5">
      <c r="A624" s="171" t="s">
        <v>1085</v>
      </c>
      <c r="B624" s="173">
        <v>12303900</v>
      </c>
      <c r="C624" s="167"/>
      <c r="D624" s="168"/>
      <c r="E624" s="168"/>
    </row>
    <row r="625" spans="1:5">
      <c r="A625" s="169" t="s">
        <v>455</v>
      </c>
      <c r="B625" s="168">
        <v>3230261499.4300003</v>
      </c>
      <c r="C625" s="167"/>
      <c r="D625" s="168"/>
      <c r="E625" s="168"/>
    </row>
    <row r="626" spans="1:5">
      <c r="A626" s="170" t="s">
        <v>1330</v>
      </c>
      <c r="B626" s="172">
        <v>3230261499.4300003</v>
      </c>
      <c r="C626" s="167"/>
      <c r="D626" s="168"/>
      <c r="E626" s="168"/>
    </row>
    <row r="627" spans="1:5">
      <c r="A627" s="171" t="s">
        <v>1060</v>
      </c>
      <c r="B627" s="173">
        <v>614632203.42999995</v>
      </c>
      <c r="C627" s="167"/>
      <c r="D627" s="168"/>
      <c r="E627" s="168"/>
    </row>
    <row r="628" spans="1:5">
      <c r="A628" s="171" t="s">
        <v>1063</v>
      </c>
      <c r="B628" s="173">
        <v>616354872</v>
      </c>
      <c r="C628" s="167"/>
      <c r="D628" s="168"/>
      <c r="E628" s="168"/>
    </row>
    <row r="629" spans="1:5">
      <c r="A629" s="171" t="s">
        <v>1086</v>
      </c>
      <c r="B629" s="173">
        <v>679840448</v>
      </c>
      <c r="C629" s="167"/>
      <c r="D629" s="168"/>
      <c r="E629" s="168"/>
    </row>
    <row r="630" spans="1:5">
      <c r="A630" s="171" t="s">
        <v>1092</v>
      </c>
      <c r="B630" s="173">
        <v>689698408</v>
      </c>
      <c r="C630" s="167"/>
      <c r="D630" s="168"/>
      <c r="E630" s="168"/>
    </row>
    <row r="631" spans="1:5">
      <c r="A631" s="171" t="s">
        <v>1096</v>
      </c>
      <c r="B631" s="173">
        <v>629735568</v>
      </c>
      <c r="C631" s="167"/>
      <c r="D631" s="168"/>
      <c r="E631" s="168"/>
    </row>
    <row r="632" spans="1:5" ht="22.5">
      <c r="A632" s="169" t="s">
        <v>499</v>
      </c>
      <c r="B632" s="168">
        <v>1715188.5</v>
      </c>
      <c r="C632" s="167"/>
      <c r="D632" s="168"/>
      <c r="E632" s="168"/>
    </row>
    <row r="633" spans="1:5">
      <c r="A633" s="170" t="s">
        <v>1331</v>
      </c>
      <c r="B633" s="172">
        <v>1715188.5</v>
      </c>
      <c r="C633" s="167"/>
      <c r="D633" s="168"/>
      <c r="E633" s="168"/>
    </row>
    <row r="634" spans="1:5">
      <c r="A634" s="171" t="s">
        <v>1089</v>
      </c>
      <c r="B634" s="173">
        <v>1715188.5</v>
      </c>
      <c r="C634" s="167"/>
      <c r="D634" s="168"/>
      <c r="E634" s="168"/>
    </row>
    <row r="635" spans="1:5">
      <c r="A635" s="169" t="s">
        <v>1332</v>
      </c>
      <c r="B635" s="168">
        <v>1224720</v>
      </c>
      <c r="C635" s="167"/>
      <c r="D635" s="168"/>
      <c r="E635" s="168"/>
    </row>
    <row r="636" spans="1:5">
      <c r="A636" s="170" t="s">
        <v>1333</v>
      </c>
      <c r="B636" s="172">
        <v>1224720</v>
      </c>
      <c r="C636" s="167"/>
      <c r="D636" s="168"/>
      <c r="E636" s="168"/>
    </row>
    <row r="637" spans="1:5">
      <c r="A637" s="171" t="s">
        <v>1087</v>
      </c>
      <c r="B637" s="173">
        <v>1224720</v>
      </c>
      <c r="C637" s="167"/>
      <c r="D637" s="168"/>
      <c r="E637" s="168"/>
    </row>
    <row r="638" spans="1:5">
      <c r="A638" s="171" t="s">
        <v>1089</v>
      </c>
      <c r="B638" s="174"/>
      <c r="C638" s="167"/>
      <c r="D638" s="168"/>
      <c r="E638" s="168"/>
    </row>
    <row r="639" spans="1:5">
      <c r="A639" s="169" t="s">
        <v>1334</v>
      </c>
      <c r="B639" s="168">
        <v>10220000</v>
      </c>
      <c r="C639" s="167"/>
      <c r="D639" s="168"/>
      <c r="E639" s="168"/>
    </row>
    <row r="640" spans="1:5">
      <c r="A640" s="170" t="s">
        <v>1335</v>
      </c>
      <c r="B640" s="172">
        <v>4595000</v>
      </c>
      <c r="C640" s="167"/>
      <c r="D640" s="168"/>
      <c r="E640" s="168"/>
    </row>
    <row r="641" spans="1:5">
      <c r="A641" s="171" t="s">
        <v>1078</v>
      </c>
      <c r="B641" s="173">
        <v>4595000</v>
      </c>
      <c r="C641" s="167"/>
      <c r="D641" s="168"/>
      <c r="E641" s="168"/>
    </row>
    <row r="642" spans="1:5">
      <c r="A642" s="170" t="s">
        <v>1336</v>
      </c>
      <c r="B642" s="172">
        <v>5625000</v>
      </c>
      <c r="C642" s="167"/>
      <c r="D642" s="168"/>
      <c r="E642" s="168"/>
    </row>
    <row r="643" spans="1:5">
      <c r="A643" s="171" t="s">
        <v>1060</v>
      </c>
      <c r="B643" s="173">
        <v>5625000</v>
      </c>
      <c r="C643" s="167"/>
      <c r="D643" s="168"/>
      <c r="E643" s="168"/>
    </row>
    <row r="644" spans="1:5">
      <c r="A644" s="169" t="s">
        <v>1337</v>
      </c>
      <c r="B644" s="168">
        <v>5940000</v>
      </c>
      <c r="C644" s="167"/>
      <c r="D644" s="168"/>
      <c r="E644" s="168"/>
    </row>
    <row r="645" spans="1:5">
      <c r="A645" s="170" t="s">
        <v>1338</v>
      </c>
      <c r="B645" s="172">
        <v>5940000</v>
      </c>
      <c r="C645" s="167"/>
      <c r="D645" s="168"/>
      <c r="E645" s="168"/>
    </row>
    <row r="646" spans="1:5">
      <c r="A646" s="171" t="s">
        <v>1093</v>
      </c>
      <c r="B646" s="173">
        <v>5940000</v>
      </c>
      <c r="C646" s="167"/>
      <c r="D646" s="168"/>
      <c r="E646" s="168"/>
    </row>
    <row r="647" spans="1:5">
      <c r="A647" s="169" t="s">
        <v>456</v>
      </c>
      <c r="B647" s="168">
        <v>17095680</v>
      </c>
      <c r="C647" s="167"/>
      <c r="D647" s="168"/>
      <c r="E647" s="168"/>
    </row>
    <row r="648" spans="1:5">
      <c r="A648" s="170" t="s">
        <v>1339</v>
      </c>
      <c r="B648" s="172">
        <v>17095680</v>
      </c>
      <c r="C648" s="167"/>
      <c r="D648" s="168"/>
      <c r="E648" s="168"/>
    </row>
    <row r="649" spans="1:5">
      <c r="A649" s="171" t="s">
        <v>1078</v>
      </c>
      <c r="B649" s="173">
        <v>1451520</v>
      </c>
      <c r="C649" s="167"/>
      <c r="D649" s="168"/>
      <c r="E649" s="168"/>
    </row>
    <row r="650" spans="1:5">
      <c r="A650" s="171" t="s">
        <v>1075</v>
      </c>
      <c r="B650" s="173">
        <v>1397760</v>
      </c>
      <c r="C650" s="167"/>
      <c r="D650" s="168"/>
      <c r="E650" s="168"/>
    </row>
    <row r="651" spans="1:5">
      <c r="A651" s="171" t="s">
        <v>1079</v>
      </c>
      <c r="B651" s="173">
        <v>1559040</v>
      </c>
      <c r="C651" s="167"/>
      <c r="D651" s="168"/>
      <c r="E651" s="168"/>
    </row>
    <row r="652" spans="1:5">
      <c r="A652" s="171" t="s">
        <v>1080</v>
      </c>
      <c r="B652" s="174"/>
      <c r="C652" s="167"/>
      <c r="D652" s="168"/>
      <c r="E652" s="168"/>
    </row>
    <row r="653" spans="1:5">
      <c r="A653" s="171" t="s">
        <v>1081</v>
      </c>
      <c r="B653" s="173">
        <v>1182720</v>
      </c>
      <c r="C653" s="167"/>
      <c r="D653" s="168"/>
      <c r="E653" s="168"/>
    </row>
    <row r="654" spans="1:5">
      <c r="A654" s="171" t="s">
        <v>1066</v>
      </c>
      <c r="B654" s="173">
        <v>752640</v>
      </c>
      <c r="C654" s="167"/>
      <c r="D654" s="168"/>
      <c r="E654" s="168"/>
    </row>
    <row r="655" spans="1:5">
      <c r="A655" s="171" t="s">
        <v>1067</v>
      </c>
      <c r="B655" s="173">
        <v>645120</v>
      </c>
      <c r="C655" s="167"/>
      <c r="D655" s="168"/>
      <c r="E655" s="168"/>
    </row>
    <row r="656" spans="1:5">
      <c r="A656" s="171" t="s">
        <v>1082</v>
      </c>
      <c r="B656" s="173">
        <v>967680</v>
      </c>
      <c r="C656" s="167"/>
      <c r="D656" s="168"/>
      <c r="E656" s="168"/>
    </row>
    <row r="657" spans="1:5">
      <c r="A657" s="171" t="s">
        <v>1083</v>
      </c>
      <c r="B657" s="173">
        <v>1128960</v>
      </c>
      <c r="C657" s="167"/>
      <c r="D657" s="168"/>
      <c r="E657" s="168"/>
    </row>
    <row r="658" spans="1:5">
      <c r="A658" s="171" t="s">
        <v>1086</v>
      </c>
      <c r="B658" s="173">
        <v>860160</v>
      </c>
      <c r="C658" s="167"/>
      <c r="D658" s="168"/>
      <c r="E658" s="168"/>
    </row>
    <row r="659" spans="1:5">
      <c r="A659" s="171" t="s">
        <v>1087</v>
      </c>
      <c r="B659" s="173">
        <v>967680</v>
      </c>
      <c r="C659" s="167"/>
      <c r="D659" s="168"/>
      <c r="E659" s="168"/>
    </row>
    <row r="660" spans="1:5">
      <c r="A660" s="171" t="s">
        <v>1088</v>
      </c>
      <c r="B660" s="174"/>
      <c r="C660" s="167"/>
      <c r="D660" s="168"/>
      <c r="E660" s="168"/>
    </row>
    <row r="661" spans="1:5">
      <c r="A661" s="171" t="s">
        <v>1090</v>
      </c>
      <c r="B661" s="173">
        <v>1397760</v>
      </c>
      <c r="C661" s="167"/>
      <c r="D661" s="168"/>
      <c r="E661" s="168"/>
    </row>
    <row r="662" spans="1:5">
      <c r="A662" s="171" t="s">
        <v>1092</v>
      </c>
      <c r="B662" s="173">
        <v>1559040</v>
      </c>
      <c r="C662" s="167"/>
      <c r="D662" s="168"/>
      <c r="E662" s="168"/>
    </row>
    <row r="663" spans="1:5">
      <c r="A663" s="171" t="s">
        <v>1058</v>
      </c>
      <c r="B663" s="173">
        <v>1612800</v>
      </c>
      <c r="C663" s="167"/>
      <c r="D663" s="168"/>
      <c r="E663" s="168"/>
    </row>
    <row r="664" spans="1:5">
      <c r="A664" s="171" t="s">
        <v>1096</v>
      </c>
      <c r="B664" s="173">
        <v>1612800</v>
      </c>
      <c r="C664" s="167"/>
      <c r="D664" s="168"/>
      <c r="E664" s="168"/>
    </row>
    <row r="665" spans="1:5">
      <c r="A665" s="169" t="s">
        <v>1340</v>
      </c>
      <c r="B665" s="168">
        <v>9440000</v>
      </c>
      <c r="C665" s="167"/>
      <c r="D665" s="168"/>
      <c r="E665" s="168"/>
    </row>
    <row r="666" spans="1:5">
      <c r="A666" s="170" t="s">
        <v>1341</v>
      </c>
      <c r="B666" s="172">
        <v>9440000</v>
      </c>
      <c r="C666" s="167"/>
      <c r="D666" s="168"/>
      <c r="E666" s="168"/>
    </row>
    <row r="667" spans="1:5">
      <c r="A667" s="171" t="s">
        <v>1066</v>
      </c>
      <c r="B667" s="173">
        <v>9440000</v>
      </c>
      <c r="C667" s="167"/>
      <c r="D667" s="168"/>
      <c r="E667" s="168"/>
    </row>
    <row r="668" spans="1:5">
      <c r="A668" s="171" t="s">
        <v>1067</v>
      </c>
      <c r="B668" s="174"/>
      <c r="C668" s="167"/>
      <c r="D668" s="168"/>
      <c r="E668" s="168"/>
    </row>
    <row r="669" spans="1:5">
      <c r="A669" s="169" t="s">
        <v>1342</v>
      </c>
      <c r="B669" s="168">
        <v>3478000</v>
      </c>
      <c r="C669" s="167"/>
      <c r="D669" s="168"/>
      <c r="E669" s="168"/>
    </row>
    <row r="670" spans="1:5">
      <c r="A670" s="170" t="s">
        <v>1343</v>
      </c>
      <c r="B670" s="172">
        <v>3478000</v>
      </c>
      <c r="C670" s="167"/>
      <c r="D670" s="168"/>
      <c r="E670" s="168"/>
    </row>
    <row r="671" spans="1:5">
      <c r="A671" s="171" t="s">
        <v>1095</v>
      </c>
      <c r="B671" s="173">
        <v>3478000</v>
      </c>
      <c r="C671" s="167"/>
      <c r="D671" s="168"/>
      <c r="E671" s="168"/>
    </row>
    <row r="672" spans="1:5">
      <c r="A672" s="171" t="s">
        <v>1096</v>
      </c>
      <c r="B672" s="174"/>
      <c r="C672" s="167"/>
      <c r="D672" s="168"/>
      <c r="E672" s="168"/>
    </row>
    <row r="673" spans="1:5">
      <c r="A673" s="169" t="s">
        <v>1344</v>
      </c>
      <c r="B673" s="168">
        <v>1199000</v>
      </c>
      <c r="C673" s="167"/>
      <c r="D673" s="168"/>
      <c r="E673" s="168"/>
    </row>
    <row r="674" spans="1:5">
      <c r="A674" s="170" t="s">
        <v>1345</v>
      </c>
      <c r="B674" s="172">
        <v>1199000</v>
      </c>
      <c r="C674" s="167"/>
      <c r="D674" s="168"/>
      <c r="E674" s="168"/>
    </row>
    <row r="675" spans="1:5">
      <c r="A675" s="171" t="s">
        <v>1058</v>
      </c>
      <c r="B675" s="173">
        <v>1199000</v>
      </c>
      <c r="C675" s="167"/>
      <c r="D675" s="168"/>
      <c r="E675" s="168"/>
    </row>
    <row r="676" spans="1:5">
      <c r="A676" s="169" t="s">
        <v>898</v>
      </c>
      <c r="B676" s="168">
        <v>3520000</v>
      </c>
      <c r="C676" s="167"/>
      <c r="D676" s="168"/>
      <c r="E676" s="168"/>
    </row>
    <row r="677" spans="1:5">
      <c r="A677" s="170" t="s">
        <v>1346</v>
      </c>
      <c r="B677" s="172">
        <v>1050000</v>
      </c>
      <c r="C677" s="167"/>
      <c r="D677" s="168"/>
      <c r="E677" s="168"/>
    </row>
    <row r="678" spans="1:5">
      <c r="A678" s="171" t="s">
        <v>1058</v>
      </c>
      <c r="B678" s="173">
        <v>1050000</v>
      </c>
      <c r="C678" s="167"/>
      <c r="D678" s="168"/>
      <c r="E678" s="168"/>
    </row>
    <row r="679" spans="1:5">
      <c r="A679" s="170" t="s">
        <v>1347</v>
      </c>
      <c r="B679" s="172">
        <v>1720000</v>
      </c>
      <c r="C679" s="167"/>
      <c r="D679" s="168"/>
      <c r="E679" s="168"/>
    </row>
    <row r="680" spans="1:5">
      <c r="A680" s="171" t="s">
        <v>1058</v>
      </c>
      <c r="B680" s="173">
        <v>1720000</v>
      </c>
      <c r="C680" s="167"/>
      <c r="D680" s="168"/>
      <c r="E680" s="168"/>
    </row>
    <row r="681" spans="1:5">
      <c r="A681" s="170" t="s">
        <v>1348</v>
      </c>
      <c r="B681" s="172">
        <v>750000</v>
      </c>
      <c r="C681" s="167"/>
      <c r="D681" s="168"/>
      <c r="E681" s="168"/>
    </row>
    <row r="682" spans="1:5">
      <c r="A682" s="171" t="s">
        <v>1058</v>
      </c>
      <c r="B682" s="173">
        <v>750000</v>
      </c>
      <c r="C682" s="167"/>
      <c r="D682" s="168"/>
      <c r="E682" s="168"/>
    </row>
    <row r="683" spans="1:5">
      <c r="A683" s="145" t="s">
        <v>3</v>
      </c>
      <c r="B683" s="175">
        <f>+B6+B11+B14+B21+B24+B27+B30+B59+B71+B76+B85+B88+B92+B95+B98+B105+B108+B123+B126+B129+B132+B141+B144+B149+B175+B194+B203+B206+B214+B219+B226+B248+B251+B258+B263+B266+B269+B278+B281+B285+B290+B293+B315+B319+B322+B325+B340+B345+B350+B356+B359+B362+B365+B372+B385+B389+B392+B397+B402+B405+B411+B418+B421+B427+B435+B440+B443+B448+B457+B467+B471+B474+B481+B486+B493+B504+B509+B602+B611+B616+B619+B625+B632+B635+B639+B644+B647+B665+B669+B673+B676</f>
        <v>107975398364.48001</v>
      </c>
    </row>
    <row r="684" spans="1:5">
      <c r="A684" s="75"/>
      <c r="B684" s="129"/>
    </row>
    <row r="697" spans="2:2">
      <c r="B697" s="142" t="e">
        <f>B683+'4-Хизматлар'!#REF!+'5-Пудратчи'!B21+'6-Эл.эн.газ сув'!#REF!</f>
        <v>#REF!</v>
      </c>
    </row>
    <row r="700" spans="2:2">
      <c r="B700" s="142" t="e">
        <f>B697-'7-Гос.зак.'!K34</f>
        <v>#REF!</v>
      </c>
    </row>
  </sheetData>
  <autoFilter ref="A5:F684"/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H6" sqref="H6"/>
    </sheetView>
  </sheetViews>
  <sheetFormatPr defaultRowHeight="12.75"/>
  <cols>
    <col min="1" max="1" width="12.28515625" style="88" bestFit="1" customWidth="1"/>
    <col min="2" max="2" width="9.28515625" style="88" bestFit="1" customWidth="1"/>
    <col min="3" max="3" width="14.42578125" style="88" customWidth="1"/>
    <col min="4" max="4" width="33.42578125" style="88" customWidth="1"/>
    <col min="5" max="5" width="37.5703125" style="88" customWidth="1"/>
    <col min="6" max="6" width="18" style="88" customWidth="1"/>
    <col min="7" max="7" width="16" style="88" customWidth="1"/>
    <col min="8" max="8" width="21.85546875" style="88" customWidth="1"/>
    <col min="9" max="16384" width="9.140625" style="88"/>
  </cols>
  <sheetData>
    <row r="1" spans="1:8" ht="39" customHeight="1">
      <c r="A1" s="254" t="s">
        <v>2263</v>
      </c>
      <c r="B1" s="254"/>
      <c r="C1" s="254"/>
      <c r="D1" s="254"/>
      <c r="E1" s="254"/>
      <c r="F1" s="254"/>
      <c r="G1" s="254"/>
      <c r="H1" s="254"/>
    </row>
    <row r="3" spans="1:8" ht="30">
      <c r="A3" s="89" t="s">
        <v>218</v>
      </c>
      <c r="B3" s="89" t="s">
        <v>22</v>
      </c>
      <c r="C3" s="89" t="s">
        <v>37</v>
      </c>
      <c r="D3" s="89" t="s">
        <v>144</v>
      </c>
      <c r="E3" s="89" t="s">
        <v>145</v>
      </c>
      <c r="F3" s="89" t="s">
        <v>146</v>
      </c>
      <c r="G3" s="89" t="s">
        <v>147</v>
      </c>
      <c r="H3" s="89" t="s">
        <v>44</v>
      </c>
    </row>
    <row r="4" spans="1:8" ht="15">
      <c r="A4" s="232"/>
      <c r="B4" s="232"/>
      <c r="C4" s="232"/>
      <c r="D4" s="232"/>
      <c r="E4" s="232"/>
      <c r="F4" s="232"/>
      <c r="G4" s="232"/>
      <c r="H4" s="232"/>
    </row>
    <row r="5" spans="1:8" ht="15">
      <c r="A5" s="99"/>
      <c r="B5" s="99"/>
      <c r="C5" s="99"/>
      <c r="D5" s="99"/>
      <c r="E5" s="99"/>
      <c r="F5" s="99"/>
      <c r="G5" s="99"/>
      <c r="H5" s="166">
        <v>0</v>
      </c>
    </row>
    <row r="12" spans="1:8">
      <c r="H12" s="106"/>
    </row>
  </sheetData>
  <autoFilter ref="B3:H3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36" sqref="O36"/>
    </sheetView>
  </sheetViews>
  <sheetFormatPr defaultRowHeight="15"/>
  <cols>
    <col min="1" max="1" width="5.28515625" style="21" customWidth="1"/>
    <col min="2" max="3" width="16.28515625" style="21" customWidth="1"/>
    <col min="4" max="4" width="15.5703125" style="21" customWidth="1"/>
    <col min="5" max="5" width="18.85546875" style="72" customWidth="1"/>
    <col min="6" max="6" width="23.28515625" style="22" customWidth="1"/>
    <col min="7" max="7" width="14.7109375" style="19" customWidth="1"/>
    <col min="8" max="8" width="16.85546875" style="19" customWidth="1"/>
    <col min="9" max="16384" width="9.140625" style="21"/>
  </cols>
  <sheetData>
    <row r="1" spans="1:8">
      <c r="G1" s="19" t="s">
        <v>56</v>
      </c>
    </row>
    <row r="2" spans="1:8">
      <c r="A2" s="255" t="s">
        <v>27</v>
      </c>
      <c r="B2" s="255"/>
      <c r="C2" s="255"/>
      <c r="D2" s="255"/>
      <c r="E2" s="255"/>
      <c r="F2" s="255"/>
      <c r="G2" s="255"/>
    </row>
    <row r="3" spans="1:8">
      <c r="A3" s="255" t="s">
        <v>2264</v>
      </c>
      <c r="B3" s="255"/>
      <c r="C3" s="255"/>
      <c r="D3" s="255"/>
      <c r="E3" s="255"/>
      <c r="F3" s="255"/>
      <c r="G3" s="255"/>
    </row>
    <row r="4" spans="1:8">
      <c r="G4" s="73"/>
    </row>
    <row r="5" spans="1:8" ht="39.75" customHeight="1">
      <c r="A5" s="65"/>
      <c r="B5" s="66" t="s">
        <v>153</v>
      </c>
      <c r="C5" s="66" t="s">
        <v>154</v>
      </c>
      <c r="D5" s="66" t="s">
        <v>155</v>
      </c>
      <c r="E5" s="68" t="s">
        <v>156</v>
      </c>
      <c r="F5" s="67" t="s">
        <v>157</v>
      </c>
      <c r="G5" s="68" t="s">
        <v>158</v>
      </c>
      <c r="H5" s="68" t="s">
        <v>159</v>
      </c>
    </row>
    <row r="6" spans="1:8" ht="22.5">
      <c r="A6" s="207">
        <v>1</v>
      </c>
      <c r="B6" s="211" t="s">
        <v>2266</v>
      </c>
      <c r="C6" s="209" t="s">
        <v>165</v>
      </c>
      <c r="D6" s="211" t="s">
        <v>2267</v>
      </c>
      <c r="E6" s="208">
        <v>15000000</v>
      </c>
      <c r="F6" s="211" t="s">
        <v>2268</v>
      </c>
      <c r="G6" s="211" t="s">
        <v>2269</v>
      </c>
      <c r="H6" s="208">
        <v>9440000</v>
      </c>
    </row>
    <row r="7" spans="1:8">
      <c r="A7" s="207">
        <f>A6+1</f>
        <v>2</v>
      </c>
      <c r="B7" s="211" t="s">
        <v>2270</v>
      </c>
      <c r="C7" s="209" t="s">
        <v>165</v>
      </c>
      <c r="D7" s="211" t="s">
        <v>2267</v>
      </c>
      <c r="E7" s="208">
        <v>1700000</v>
      </c>
      <c r="F7" s="211" t="s">
        <v>2271</v>
      </c>
      <c r="G7" s="211" t="s">
        <v>2272</v>
      </c>
      <c r="H7" s="208">
        <v>1480000</v>
      </c>
    </row>
    <row r="8" spans="1:8">
      <c r="A8" s="207">
        <f t="shared" ref="A8:A16" si="0">A7+1</f>
        <v>3</v>
      </c>
      <c r="B8" s="211" t="s">
        <v>2273</v>
      </c>
      <c r="C8" s="209" t="s">
        <v>165</v>
      </c>
      <c r="D8" s="211" t="s">
        <v>2267</v>
      </c>
      <c r="E8" s="208">
        <v>1700000</v>
      </c>
      <c r="F8" s="211" t="s">
        <v>2271</v>
      </c>
      <c r="G8" s="211" t="s">
        <v>2272</v>
      </c>
      <c r="H8" s="208">
        <v>1480000</v>
      </c>
    </row>
    <row r="9" spans="1:8">
      <c r="A9" s="207">
        <f t="shared" si="0"/>
        <v>4</v>
      </c>
      <c r="B9" s="211" t="s">
        <v>2274</v>
      </c>
      <c r="C9" s="210" t="s">
        <v>165</v>
      </c>
      <c r="D9" s="211" t="s">
        <v>2275</v>
      </c>
      <c r="E9" s="208">
        <v>14200000</v>
      </c>
      <c r="F9" s="211" t="s">
        <v>2276</v>
      </c>
      <c r="G9" s="211" t="s">
        <v>2277</v>
      </c>
      <c r="H9" s="208">
        <v>11134000</v>
      </c>
    </row>
    <row r="10" spans="1:8" ht="22.5">
      <c r="A10" s="233">
        <f t="shared" si="0"/>
        <v>5</v>
      </c>
      <c r="B10" s="211" t="s">
        <v>2278</v>
      </c>
      <c r="C10" s="211" t="s">
        <v>165</v>
      </c>
      <c r="D10" s="211" t="s">
        <v>2279</v>
      </c>
      <c r="E10" s="208">
        <v>20000000</v>
      </c>
      <c r="F10" s="211" t="s">
        <v>2280</v>
      </c>
      <c r="G10" s="211" t="s">
        <v>2281</v>
      </c>
      <c r="H10" s="208">
        <v>6080000</v>
      </c>
    </row>
    <row r="11" spans="1:8" ht="22.5">
      <c r="A11" s="233">
        <f t="shared" si="0"/>
        <v>6</v>
      </c>
      <c r="B11" s="211" t="s">
        <v>2282</v>
      </c>
      <c r="C11" s="211" t="s">
        <v>165</v>
      </c>
      <c r="D11" s="211" t="s">
        <v>2283</v>
      </c>
      <c r="E11" s="208">
        <v>10000000</v>
      </c>
      <c r="F11" s="211" t="s">
        <v>2284</v>
      </c>
      <c r="G11" s="211" t="s">
        <v>2285</v>
      </c>
      <c r="H11" s="208">
        <v>9478000</v>
      </c>
    </row>
    <row r="12" spans="1:8" ht="22.5">
      <c r="A12" s="233">
        <f t="shared" si="0"/>
        <v>7</v>
      </c>
      <c r="B12" s="211" t="s">
        <v>2286</v>
      </c>
      <c r="C12" s="211" t="s">
        <v>165</v>
      </c>
      <c r="D12" s="211" t="s">
        <v>2287</v>
      </c>
      <c r="E12" s="208">
        <v>15312500</v>
      </c>
      <c r="F12" s="211" t="s">
        <v>2288</v>
      </c>
      <c r="G12" s="211" t="s">
        <v>962</v>
      </c>
      <c r="H12" s="234">
        <v>12005000</v>
      </c>
    </row>
    <row r="13" spans="1:8" ht="22.5">
      <c r="A13" s="233">
        <f t="shared" si="0"/>
        <v>8</v>
      </c>
      <c r="B13" s="211" t="s">
        <v>2289</v>
      </c>
      <c r="C13" s="211" t="s">
        <v>165</v>
      </c>
      <c r="D13" s="211" t="s">
        <v>2287</v>
      </c>
      <c r="E13" s="208">
        <v>3150000</v>
      </c>
      <c r="F13" s="211" t="s">
        <v>2290</v>
      </c>
      <c r="G13" s="211" t="s">
        <v>2291</v>
      </c>
      <c r="H13" s="234">
        <v>2520000.09</v>
      </c>
    </row>
    <row r="14" spans="1:8" ht="22.5">
      <c r="A14" s="233">
        <f t="shared" si="0"/>
        <v>9</v>
      </c>
      <c r="B14" s="211" t="s">
        <v>2292</v>
      </c>
      <c r="C14" s="211" t="s">
        <v>165</v>
      </c>
      <c r="D14" s="211" t="s">
        <v>2293</v>
      </c>
      <c r="E14" s="208">
        <v>15312500</v>
      </c>
      <c r="F14" s="211" t="s">
        <v>2290</v>
      </c>
      <c r="G14" s="211" t="s">
        <v>2291</v>
      </c>
      <c r="H14" s="234">
        <v>12250000.49</v>
      </c>
    </row>
    <row r="15" spans="1:8" ht="22.5">
      <c r="A15" s="233">
        <f t="shared" si="0"/>
        <v>10</v>
      </c>
      <c r="B15" s="211" t="s">
        <v>2294</v>
      </c>
      <c r="C15" s="211" t="s">
        <v>165</v>
      </c>
      <c r="D15" s="211" t="s">
        <v>2295</v>
      </c>
      <c r="E15" s="208">
        <v>4350000</v>
      </c>
      <c r="F15" s="211" t="s">
        <v>785</v>
      </c>
      <c r="G15" s="211" t="s">
        <v>2296</v>
      </c>
      <c r="H15" s="234">
        <v>3904320</v>
      </c>
    </row>
    <row r="16" spans="1:8">
      <c r="A16" s="233">
        <f t="shared" si="0"/>
        <v>11</v>
      </c>
      <c r="B16" s="211" t="s">
        <v>2297</v>
      </c>
      <c r="C16" s="211" t="s">
        <v>165</v>
      </c>
      <c r="D16" s="211" t="s">
        <v>2298</v>
      </c>
      <c r="E16" s="208">
        <v>2080000</v>
      </c>
      <c r="F16" s="211" t="s">
        <v>2299</v>
      </c>
      <c r="G16" s="211" t="s">
        <v>2300</v>
      </c>
      <c r="H16" s="234">
        <v>1199000</v>
      </c>
    </row>
    <row r="17" spans="1:8" ht="15.75">
      <c r="A17" s="161"/>
      <c r="B17" s="162"/>
      <c r="C17" s="161"/>
      <c r="D17" s="161"/>
      <c r="E17" s="163">
        <f>SUM(E6:E16)</f>
        <v>102805000</v>
      </c>
      <c r="F17" s="161"/>
      <c r="G17" s="164"/>
      <c r="H17" s="163">
        <f>SUM(H6:H16)</f>
        <v>70970320.580000013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55" customWidth="1"/>
    <col min="11" max="11" width="14.42578125" customWidth="1"/>
    <col min="12" max="12" width="16" style="16" customWidth="1"/>
    <col min="13" max="13" width="16.28515625" customWidth="1"/>
  </cols>
  <sheetData>
    <row r="1" spans="1:13">
      <c r="H1" t="s">
        <v>55</v>
      </c>
    </row>
    <row r="2" spans="1:13">
      <c r="A2" s="255" t="s">
        <v>27</v>
      </c>
      <c r="B2" s="255"/>
      <c r="C2" s="255"/>
      <c r="D2" s="255"/>
      <c r="E2" s="255"/>
      <c r="F2" s="255"/>
      <c r="G2" s="255"/>
      <c r="H2" s="255"/>
    </row>
    <row r="3" spans="1:13">
      <c r="A3" s="255" t="s">
        <v>2265</v>
      </c>
      <c r="B3" s="255"/>
      <c r="C3" s="255"/>
      <c r="D3" s="255"/>
      <c r="E3" s="255"/>
      <c r="F3" s="255"/>
      <c r="G3" s="255"/>
      <c r="H3" s="255"/>
    </row>
    <row r="4" spans="1:13">
      <c r="H4" s="28" t="s">
        <v>131</v>
      </c>
    </row>
    <row r="5" spans="1:13" ht="22.5">
      <c r="A5" s="70" t="s">
        <v>166</v>
      </c>
      <c r="B5" s="68" t="s">
        <v>153</v>
      </c>
      <c r="C5" s="68" t="s">
        <v>154</v>
      </c>
      <c r="D5" s="68" t="s">
        <v>155</v>
      </c>
      <c r="E5" s="68" t="s">
        <v>156</v>
      </c>
      <c r="F5" s="68" t="s">
        <v>157</v>
      </c>
      <c r="G5" s="68" t="s">
        <v>158</v>
      </c>
      <c r="H5" s="68" t="s">
        <v>159</v>
      </c>
      <c r="I5" s="68" t="s">
        <v>160</v>
      </c>
      <c r="J5" s="68" t="s">
        <v>161</v>
      </c>
      <c r="K5" s="68" t="s">
        <v>162</v>
      </c>
      <c r="L5" s="68" t="s">
        <v>163</v>
      </c>
      <c r="M5" s="68" t="s">
        <v>164</v>
      </c>
    </row>
    <row r="6" spans="1:13">
      <c r="A6" s="79"/>
      <c r="B6" s="132"/>
      <c r="C6" s="133"/>
      <c r="D6" s="80"/>
      <c r="E6" s="81"/>
      <c r="F6" s="79"/>
      <c r="G6" s="133"/>
      <c r="H6" s="81"/>
      <c r="I6" s="64"/>
      <c r="J6" s="69"/>
      <c r="K6" s="69"/>
      <c r="L6" s="81"/>
      <c r="M6" s="81"/>
    </row>
    <row r="7" spans="1:13">
      <c r="A7" s="134"/>
      <c r="B7" s="119"/>
      <c r="C7" s="120"/>
      <c r="D7" s="121"/>
      <c r="E7" s="135"/>
      <c r="F7" s="136"/>
      <c r="G7" s="119"/>
      <c r="H7" s="135"/>
      <c r="I7" s="122"/>
      <c r="J7" s="69"/>
      <c r="K7" s="69"/>
      <c r="L7" s="135"/>
      <c r="M7" s="135"/>
    </row>
    <row r="8" spans="1:13">
      <c r="A8" s="86"/>
      <c r="B8" s="71"/>
      <c r="C8" s="87"/>
      <c r="D8" s="71"/>
      <c r="E8" s="137"/>
      <c r="F8" s="71"/>
      <c r="G8" s="87"/>
      <c r="H8" s="137"/>
      <c r="I8" s="69"/>
      <c r="J8" s="69"/>
      <c r="K8" s="69"/>
      <c r="L8" s="118"/>
      <c r="M8" s="118"/>
    </row>
    <row r="9" spans="1:13">
      <c r="A9" s="86"/>
      <c r="B9" s="71"/>
      <c r="C9" s="87"/>
      <c r="D9" s="71"/>
      <c r="E9" s="137"/>
      <c r="F9" s="71"/>
      <c r="G9" s="87"/>
      <c r="H9" s="137"/>
      <c r="I9" s="64"/>
      <c r="J9" s="69"/>
      <c r="K9" s="69"/>
      <c r="L9" s="118"/>
      <c r="M9" s="118"/>
    </row>
    <row r="10" spans="1:13">
      <c r="A10" s="86"/>
      <c r="B10" s="71"/>
      <c r="C10" s="87"/>
      <c r="D10" s="71"/>
      <c r="E10" s="137"/>
      <c r="F10" s="71"/>
      <c r="G10" s="71"/>
      <c r="H10" s="137"/>
      <c r="I10" s="64"/>
      <c r="J10" s="69"/>
      <c r="K10" s="69"/>
      <c r="L10" s="137"/>
      <c r="M10" s="137"/>
    </row>
    <row r="11" spans="1:13">
      <c r="A11" s="86"/>
      <c r="B11" s="71"/>
      <c r="C11" s="87"/>
      <c r="D11" s="71"/>
      <c r="E11" s="137"/>
      <c r="F11" s="71"/>
      <c r="G11" s="71"/>
      <c r="H11" s="137"/>
      <c r="I11" s="64"/>
      <c r="J11" s="69"/>
      <c r="K11" s="69"/>
      <c r="L11" s="118"/>
      <c r="M11" s="118"/>
    </row>
    <row r="12" spans="1:13">
      <c r="A12" s="56"/>
      <c r="B12" s="56"/>
      <c r="C12" s="56"/>
      <c r="D12" s="56"/>
      <c r="E12" s="58" t="s">
        <v>11</v>
      </c>
      <c r="F12" s="59"/>
      <c r="G12" s="56"/>
      <c r="H12" s="74">
        <f>SUM(H6:H11)</f>
        <v>0</v>
      </c>
      <c r="I12" s="56"/>
      <c r="J12" s="57"/>
      <c r="L12" s="16">
        <f>SUM(L6:L11)</f>
        <v>0</v>
      </c>
      <c r="M12" s="74">
        <f>SUM(M6:M11)</f>
        <v>0</v>
      </c>
    </row>
    <row r="20" spans="6:6">
      <c r="F20" s="16" t="e">
        <f>F12+#REF!</f>
        <v>#REF!</v>
      </c>
    </row>
    <row r="21" spans="6:6">
      <c r="F21" s="60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"/>
  <sheetViews>
    <sheetView view="pageBreakPreview" zoomScale="60" zoomScaleNormal="100" workbookViewId="0">
      <selection activeCell="A2" sqref="A2:XFD2"/>
    </sheetView>
  </sheetViews>
  <sheetFormatPr defaultRowHeight="12.75"/>
  <cols>
    <col min="1" max="1" width="7" style="88" customWidth="1"/>
    <col min="2" max="2" width="10.85546875" style="88" customWidth="1"/>
    <col min="3" max="3" width="31.42578125" style="88" customWidth="1"/>
    <col min="4" max="4" width="32" style="88" customWidth="1"/>
    <col min="5" max="5" width="21.85546875" style="88" customWidth="1"/>
    <col min="6" max="6" width="19.5703125" style="88" customWidth="1"/>
    <col min="7" max="7" width="18.5703125" style="88" customWidth="1"/>
    <col min="8" max="8" width="13" style="88" bestFit="1" customWidth="1"/>
    <col min="9" max="9" width="14.7109375" style="88" customWidth="1"/>
    <col min="10" max="10" width="9.140625" style="88"/>
    <col min="11" max="11" width="14.28515625" style="88" bestFit="1" customWidth="1"/>
    <col min="12" max="16384" width="9.140625" style="88"/>
  </cols>
  <sheetData>
    <row r="1" spans="1:10" ht="50.1" customHeight="1">
      <c r="A1" s="256" t="s">
        <v>2301</v>
      </c>
      <c r="B1" s="256"/>
      <c r="C1" s="256"/>
      <c r="D1" s="256"/>
      <c r="E1" s="256"/>
      <c r="F1" s="256"/>
      <c r="G1" s="256"/>
      <c r="H1" s="256"/>
      <c r="I1" s="256"/>
    </row>
    <row r="2" spans="1:10" s="90" customFormat="1" ht="51" customHeight="1">
      <c r="A2" s="89" t="s">
        <v>209</v>
      </c>
      <c r="B2" s="89" t="s">
        <v>174</v>
      </c>
      <c r="C2" s="89" t="s">
        <v>175</v>
      </c>
      <c r="D2" s="89" t="s">
        <v>176</v>
      </c>
      <c r="E2" s="89" t="s">
        <v>210</v>
      </c>
      <c r="F2" s="89" t="s">
        <v>21</v>
      </c>
      <c r="G2" s="89" t="s">
        <v>211</v>
      </c>
      <c r="H2" s="89" t="s">
        <v>177</v>
      </c>
      <c r="I2" s="89" t="s">
        <v>178</v>
      </c>
      <c r="J2" s="89" t="s">
        <v>132</v>
      </c>
    </row>
    <row r="3" spans="1:10" s="95" customFormat="1" ht="63" customHeight="1">
      <c r="A3" s="93"/>
      <c r="B3" s="93"/>
      <c r="C3" s="93"/>
      <c r="D3" s="93"/>
      <c r="E3" s="93"/>
      <c r="F3" s="94" t="e">
        <f>SUM(#REF!)</f>
        <v>#REF!</v>
      </c>
      <c r="G3" s="94" t="e">
        <f>SUM(#REF!)</f>
        <v>#REF!</v>
      </c>
      <c r="H3" s="93"/>
      <c r="I3" s="93"/>
      <c r="J3" s="93"/>
    </row>
  </sheetData>
  <mergeCells count="1">
    <mergeCell ref="A1:I1"/>
  </mergeCells>
  <pageMargins left="0.7" right="0.7" top="0.75" bottom="0.75" header="0.3" footer="0.3"/>
  <pageSetup paperSize="9" scale="4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9"/>
  <sheetViews>
    <sheetView view="pageBreakPreview" zoomScale="85" zoomScaleNormal="100" zoomScaleSheetLayoutView="85" workbookViewId="0">
      <selection activeCell="J11" sqref="J11"/>
    </sheetView>
  </sheetViews>
  <sheetFormatPr defaultRowHeight="12.75"/>
  <cols>
    <col min="1" max="1" width="7" style="96" customWidth="1"/>
    <col min="2" max="2" width="10.140625" style="96" customWidth="1"/>
    <col min="3" max="3" width="17.85546875" style="96" customWidth="1"/>
    <col min="4" max="4" width="9.140625" style="96" customWidth="1"/>
    <col min="5" max="5" width="16.42578125" style="96" customWidth="1"/>
    <col min="6" max="6" width="41.140625" style="96" bestFit="1" customWidth="1"/>
    <col min="7" max="7" width="11.140625" style="96" customWidth="1"/>
    <col min="8" max="9" width="17.140625" style="96" customWidth="1"/>
    <col min="10" max="10" width="11" style="96" customWidth="1"/>
    <col min="11" max="11" width="7" style="96" customWidth="1"/>
    <col min="12" max="13" width="17.140625" style="96" customWidth="1"/>
    <col min="14" max="16384" width="9.140625" style="96"/>
  </cols>
  <sheetData>
    <row r="1" spans="1:15" ht="46.5" customHeight="1">
      <c r="A1" s="257" t="s">
        <v>2302</v>
      </c>
      <c r="B1" s="257"/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</row>
    <row r="2" spans="1:15" ht="32.65" customHeight="1">
      <c r="A2" s="259" t="s">
        <v>212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5" ht="34.700000000000003" customHeight="1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5" ht="28.15" customHeight="1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5" ht="52.5" customHeight="1">
      <c r="A5" s="123" t="s">
        <v>213</v>
      </c>
      <c r="B5" s="124" t="s">
        <v>153</v>
      </c>
      <c r="C5" s="124" t="s">
        <v>154</v>
      </c>
      <c r="D5" s="124" t="s">
        <v>155</v>
      </c>
      <c r="E5" s="125" t="s">
        <v>156</v>
      </c>
      <c r="F5" s="125" t="s">
        <v>157</v>
      </c>
      <c r="G5" s="124" t="s">
        <v>158</v>
      </c>
      <c r="H5" s="124" t="s">
        <v>159</v>
      </c>
      <c r="I5" s="124" t="s">
        <v>160</v>
      </c>
      <c r="J5" s="124" t="s">
        <v>161</v>
      </c>
      <c r="K5" s="124" t="s">
        <v>214</v>
      </c>
      <c r="L5" s="124" t="s">
        <v>215</v>
      </c>
      <c r="M5" s="124" t="s">
        <v>216</v>
      </c>
    </row>
    <row r="6" spans="1:15" ht="22.5">
      <c r="A6" s="233">
        <v>1</v>
      </c>
      <c r="B6" s="211" t="s">
        <v>2303</v>
      </c>
      <c r="C6" s="235" t="s">
        <v>13</v>
      </c>
      <c r="D6" s="235" t="s">
        <v>2304</v>
      </c>
      <c r="E6" s="208">
        <v>1701000</v>
      </c>
      <c r="F6" s="211" t="s">
        <v>2305</v>
      </c>
      <c r="G6" s="211" t="s">
        <v>2306</v>
      </c>
      <c r="H6" s="208">
        <v>1224720</v>
      </c>
      <c r="I6" s="211" t="s">
        <v>2307</v>
      </c>
      <c r="J6" s="235" t="s">
        <v>2308</v>
      </c>
      <c r="K6" s="235" t="s">
        <v>217</v>
      </c>
      <c r="L6" s="236">
        <v>567</v>
      </c>
      <c r="M6" s="236" t="s">
        <v>2309</v>
      </c>
      <c r="N6" s="208"/>
      <c r="O6" s="208"/>
    </row>
    <row r="7" spans="1:15" ht="22.5">
      <c r="A7" s="262">
        <f>A6+1</f>
        <v>2</v>
      </c>
      <c r="B7" s="264" t="s">
        <v>2310</v>
      </c>
      <c r="C7" s="264" t="s">
        <v>13</v>
      </c>
      <c r="D7" s="264" t="s">
        <v>2311</v>
      </c>
      <c r="E7" s="208">
        <v>351175</v>
      </c>
      <c r="F7" s="266" t="s">
        <v>2312</v>
      </c>
      <c r="G7" s="266" t="s">
        <v>2313</v>
      </c>
      <c r="H7" s="208">
        <v>337128</v>
      </c>
      <c r="I7" s="211" t="s">
        <v>1055</v>
      </c>
      <c r="J7" s="235" t="s">
        <v>2314</v>
      </c>
      <c r="K7" s="235" t="s">
        <v>217</v>
      </c>
      <c r="L7" s="236">
        <v>14047</v>
      </c>
      <c r="M7" s="236">
        <v>13485.12</v>
      </c>
      <c r="N7" s="208"/>
      <c r="O7" s="208"/>
    </row>
    <row r="8" spans="1:15">
      <c r="A8" s="263"/>
      <c r="B8" s="265"/>
      <c r="C8" s="265"/>
      <c r="D8" s="265"/>
      <c r="E8" s="208">
        <v>447000</v>
      </c>
      <c r="F8" s="266"/>
      <c r="G8" s="266"/>
      <c r="H8" s="208">
        <v>429120</v>
      </c>
      <c r="I8" s="211" t="s">
        <v>2315</v>
      </c>
      <c r="J8" s="237">
        <v>3000</v>
      </c>
      <c r="K8" s="235" t="s">
        <v>217</v>
      </c>
      <c r="L8" s="236">
        <v>149</v>
      </c>
      <c r="M8" s="236">
        <v>143.04</v>
      </c>
      <c r="N8" s="208"/>
      <c r="O8" s="208"/>
    </row>
    <row r="9" spans="1:15" ht="22.5">
      <c r="A9" s="233">
        <v>3</v>
      </c>
      <c r="B9" s="211" t="s">
        <v>2316</v>
      </c>
      <c r="C9" s="235" t="s">
        <v>13</v>
      </c>
      <c r="D9" s="211" t="s">
        <v>2317</v>
      </c>
      <c r="E9" s="208">
        <v>3700000</v>
      </c>
      <c r="F9" s="211" t="s">
        <v>2305</v>
      </c>
      <c r="G9" s="211" t="s">
        <v>2318</v>
      </c>
      <c r="H9" s="208">
        <v>2960000</v>
      </c>
      <c r="I9" s="211" t="s">
        <v>1054</v>
      </c>
      <c r="J9" s="235" t="s">
        <v>2319</v>
      </c>
      <c r="K9" s="235" t="s">
        <v>217</v>
      </c>
      <c r="L9" s="236">
        <v>3700</v>
      </c>
      <c r="M9" s="236">
        <v>2960</v>
      </c>
      <c r="N9" s="208"/>
      <c r="O9" s="208"/>
    </row>
    <row r="10" spans="1:15" ht="22.5">
      <c r="A10" s="233">
        <v>4</v>
      </c>
      <c r="B10" s="211" t="s">
        <v>2320</v>
      </c>
      <c r="C10" s="235" t="s">
        <v>13</v>
      </c>
      <c r="D10" s="211" t="s">
        <v>2321</v>
      </c>
      <c r="E10" s="208">
        <v>3700000</v>
      </c>
      <c r="F10" s="211" t="s">
        <v>2322</v>
      </c>
      <c r="G10" s="211" t="s">
        <v>2323</v>
      </c>
      <c r="H10" s="208">
        <v>3478000</v>
      </c>
      <c r="I10" s="211" t="s">
        <v>1054</v>
      </c>
      <c r="J10" s="235" t="s">
        <v>2319</v>
      </c>
      <c r="K10" s="235" t="s">
        <v>217</v>
      </c>
      <c r="L10" s="236">
        <v>3700</v>
      </c>
      <c r="M10" s="236">
        <v>3478</v>
      </c>
      <c r="N10" s="208"/>
      <c r="O10" s="208"/>
    </row>
    <row r="11" spans="1:15">
      <c r="A11" s="97"/>
      <c r="B11" s="97"/>
      <c r="C11" s="97"/>
      <c r="D11" s="97"/>
      <c r="E11" s="98">
        <f>SUM(E6:E10)</f>
        <v>9899175</v>
      </c>
      <c r="F11" s="97"/>
      <c r="G11" s="97"/>
      <c r="H11" s="98">
        <f>SUM(H6:H10)</f>
        <v>8428968</v>
      </c>
      <c r="I11" s="97"/>
      <c r="J11" s="98"/>
      <c r="K11" s="97"/>
      <c r="L11" s="97"/>
      <c r="M11" s="97"/>
    </row>
    <row r="19" spans="5:8">
      <c r="E19" s="143"/>
      <c r="H19" s="143"/>
    </row>
  </sheetData>
  <mergeCells count="10">
    <mergeCell ref="A1:M1"/>
    <mergeCell ref="A2:M2"/>
    <mergeCell ref="A3:M3"/>
    <mergeCell ref="A4:M4"/>
    <mergeCell ref="A7:A8"/>
    <mergeCell ref="B7:B8"/>
    <mergeCell ref="C7:C8"/>
    <mergeCell ref="D7:D8"/>
    <mergeCell ref="F7:F8"/>
    <mergeCell ref="G7:G8"/>
  </mergeCells>
  <pageMargins left="0.39" right="0.39" top="0.39" bottom="0.39" header="0" footer="0"/>
  <pageSetup paperSize="3" scale="6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3"/>
  <sheetViews>
    <sheetView view="pageBreakPreview" zoomScaleNormal="100" zoomScaleSheetLayoutView="100" workbookViewId="0">
      <pane xSplit="3" ySplit="4" topLeftCell="D79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I101" sqref="I101"/>
    </sheetView>
  </sheetViews>
  <sheetFormatPr defaultRowHeight="15"/>
  <cols>
    <col min="1" max="1" width="10.5703125" style="29" customWidth="1"/>
    <col min="2" max="2" width="12.7109375" style="29" customWidth="1"/>
    <col min="3" max="3" width="66.7109375" style="32" customWidth="1"/>
    <col min="4" max="4" width="15.140625" style="29" customWidth="1"/>
    <col min="5" max="5" width="13.28515625" style="29" customWidth="1"/>
    <col min="6" max="6" width="40" style="32" customWidth="1"/>
    <col min="7" max="7" width="12" style="30" customWidth="1"/>
    <col min="8" max="8" width="15.5703125" style="30" customWidth="1"/>
    <col min="9" max="9" width="20.140625" style="30" customWidth="1"/>
    <col min="10" max="10" width="9.140625" style="29"/>
    <col min="11" max="11" width="16.28515625" style="29" customWidth="1"/>
    <col min="12" max="12" width="19.42578125" style="29" customWidth="1"/>
    <col min="13" max="16384" width="9.140625" style="29"/>
  </cols>
  <sheetData>
    <row r="1" spans="1:11">
      <c r="I1" s="39" t="s">
        <v>54</v>
      </c>
    </row>
    <row r="2" spans="1:11" s="21" customFormat="1">
      <c r="A2" s="255" t="s">
        <v>52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1" s="21" customFormat="1">
      <c r="A3" s="255" t="s">
        <v>751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1">
      <c r="A4" s="34" t="s">
        <v>22</v>
      </c>
      <c r="B4" s="34" t="s">
        <v>37</v>
      </c>
      <c r="C4" s="33" t="s">
        <v>38</v>
      </c>
      <c r="D4" s="34" t="s">
        <v>39</v>
      </c>
      <c r="E4" s="34" t="s">
        <v>40</v>
      </c>
      <c r="F4" s="33" t="s">
        <v>41</v>
      </c>
      <c r="G4" s="35" t="s">
        <v>42</v>
      </c>
      <c r="H4" s="35" t="s">
        <v>43</v>
      </c>
      <c r="I4" s="35" t="s">
        <v>44</v>
      </c>
    </row>
    <row r="5" spans="1:11">
      <c r="A5">
        <v>7318003</v>
      </c>
      <c r="B5" t="s">
        <v>952</v>
      </c>
      <c r="C5" t="s">
        <v>616</v>
      </c>
      <c r="D5" t="s">
        <v>617</v>
      </c>
      <c r="E5">
        <v>95789</v>
      </c>
      <c r="F5" t="s">
        <v>618</v>
      </c>
      <c r="G5" s="16">
        <v>1000</v>
      </c>
      <c r="H5" s="16">
        <v>3000000</v>
      </c>
      <c r="I5" s="16">
        <v>3000000000</v>
      </c>
      <c r="K5" s="29" t="s">
        <v>409</v>
      </c>
    </row>
    <row r="6" spans="1:11">
      <c r="A6">
        <v>7308615</v>
      </c>
      <c r="B6" t="s">
        <v>958</v>
      </c>
      <c r="C6" t="s">
        <v>616</v>
      </c>
      <c r="D6" t="s">
        <v>617</v>
      </c>
      <c r="E6">
        <v>95789</v>
      </c>
      <c r="F6" t="s">
        <v>618</v>
      </c>
      <c r="G6" s="16">
        <v>1000</v>
      </c>
      <c r="H6" s="16">
        <v>3000000</v>
      </c>
      <c r="I6" s="16">
        <v>3000000000</v>
      </c>
      <c r="K6" s="29" t="str">
        <f t="shared" ref="K6:K76" si="0">LEFT(F6,4)</f>
        <v>Пшен</v>
      </c>
    </row>
    <row r="7" spans="1:11">
      <c r="A7">
        <v>7299625</v>
      </c>
      <c r="B7" t="s">
        <v>963</v>
      </c>
      <c r="C7" t="s">
        <v>616</v>
      </c>
      <c r="D7" t="s">
        <v>617</v>
      </c>
      <c r="E7">
        <v>95789</v>
      </c>
      <c r="F7" t="s">
        <v>618</v>
      </c>
      <c r="G7" s="16">
        <v>1000</v>
      </c>
      <c r="H7" s="16">
        <v>3000000</v>
      </c>
      <c r="I7" s="16">
        <v>3000000000</v>
      </c>
      <c r="K7" s="29" t="str">
        <f t="shared" si="0"/>
        <v>Пшен</v>
      </c>
    </row>
    <row r="8" spans="1:11">
      <c r="A8">
        <v>7281619</v>
      </c>
      <c r="B8" t="s">
        <v>970</v>
      </c>
      <c r="C8" t="s">
        <v>616</v>
      </c>
      <c r="D8" t="s">
        <v>617</v>
      </c>
      <c r="E8">
        <v>95789</v>
      </c>
      <c r="F8" t="s">
        <v>618</v>
      </c>
      <c r="G8" s="16">
        <v>1000</v>
      </c>
      <c r="H8" s="16">
        <v>2900000</v>
      </c>
      <c r="I8" s="16">
        <v>2900000000</v>
      </c>
      <c r="K8" s="29" t="str">
        <f t="shared" si="0"/>
        <v>Пшен</v>
      </c>
    </row>
    <row r="9" spans="1:11">
      <c r="A9">
        <v>7270692</v>
      </c>
      <c r="B9" t="s">
        <v>977</v>
      </c>
      <c r="C9" t="s">
        <v>616</v>
      </c>
      <c r="D9" t="s">
        <v>617</v>
      </c>
      <c r="E9">
        <v>95789</v>
      </c>
      <c r="F9" t="s">
        <v>618</v>
      </c>
      <c r="G9" s="16">
        <v>1000</v>
      </c>
      <c r="H9" s="16">
        <v>2800000</v>
      </c>
      <c r="I9" s="16">
        <v>2800000000</v>
      </c>
      <c r="K9" s="29" t="str">
        <f t="shared" si="0"/>
        <v>Пшен</v>
      </c>
    </row>
    <row r="10" spans="1:11">
      <c r="A10">
        <v>7254547</v>
      </c>
      <c r="B10" t="s">
        <v>993</v>
      </c>
      <c r="C10" t="s">
        <v>616</v>
      </c>
      <c r="D10" t="s">
        <v>617</v>
      </c>
      <c r="E10">
        <v>95789</v>
      </c>
      <c r="F10" t="s">
        <v>618</v>
      </c>
      <c r="G10" s="16">
        <v>1000</v>
      </c>
      <c r="H10" s="16">
        <v>2750001</v>
      </c>
      <c r="I10" s="16">
        <v>2750001000</v>
      </c>
      <c r="K10" s="29" t="str">
        <f t="shared" si="0"/>
        <v>Пшен</v>
      </c>
    </row>
    <row r="11" spans="1:11">
      <c r="A11">
        <v>7241217</v>
      </c>
      <c r="B11" t="s">
        <v>999</v>
      </c>
      <c r="C11" t="s">
        <v>616</v>
      </c>
      <c r="D11" t="s">
        <v>617</v>
      </c>
      <c r="E11">
        <v>95789</v>
      </c>
      <c r="F11" t="s">
        <v>618</v>
      </c>
      <c r="G11" s="16">
        <v>1000</v>
      </c>
      <c r="H11" s="16">
        <v>2650000</v>
      </c>
      <c r="I11" s="16">
        <v>2650000000</v>
      </c>
      <c r="K11" s="29" t="str">
        <f t="shared" si="0"/>
        <v>Пшен</v>
      </c>
    </row>
    <row r="12" spans="1:11">
      <c r="A12">
        <v>7234011</v>
      </c>
      <c r="B12" t="s">
        <v>1007</v>
      </c>
      <c r="C12" t="s">
        <v>616</v>
      </c>
      <c r="D12" t="s">
        <v>617</v>
      </c>
      <c r="E12">
        <v>95789</v>
      </c>
      <c r="F12" t="s">
        <v>618</v>
      </c>
      <c r="G12" s="16">
        <v>1000</v>
      </c>
      <c r="H12" s="16">
        <v>2650000</v>
      </c>
      <c r="I12" s="16">
        <v>2650000000</v>
      </c>
      <c r="K12" s="29" t="str">
        <f t="shared" si="0"/>
        <v>Пшен</v>
      </c>
    </row>
    <row r="13" spans="1:11">
      <c r="A13">
        <v>7224585</v>
      </c>
      <c r="B13" t="s">
        <v>1011</v>
      </c>
      <c r="C13" t="s">
        <v>633</v>
      </c>
      <c r="D13" t="s">
        <v>634</v>
      </c>
      <c r="E13">
        <v>63256</v>
      </c>
      <c r="F13" t="s">
        <v>1051</v>
      </c>
      <c r="G13" s="16">
        <v>3400</v>
      </c>
      <c r="H13" s="16">
        <v>1280000</v>
      </c>
      <c r="I13" s="16">
        <v>43520000</v>
      </c>
      <c r="K13" s="29" t="str">
        <f t="shared" si="0"/>
        <v>Дизе</v>
      </c>
    </row>
    <row r="14" spans="1:11">
      <c r="A14">
        <v>7214035</v>
      </c>
      <c r="B14" t="s">
        <v>1019</v>
      </c>
      <c r="C14" t="s">
        <v>616</v>
      </c>
      <c r="D14" t="s">
        <v>617</v>
      </c>
      <c r="E14">
        <v>95789</v>
      </c>
      <c r="F14" t="s">
        <v>618</v>
      </c>
      <c r="G14" s="16">
        <v>1000</v>
      </c>
      <c r="H14" s="16">
        <v>2450000</v>
      </c>
      <c r="I14" s="16">
        <v>2450000000</v>
      </c>
      <c r="K14" s="29" t="str">
        <f t="shared" si="0"/>
        <v>Пшен</v>
      </c>
    </row>
    <row r="15" spans="1:11">
      <c r="A15">
        <v>7213990</v>
      </c>
      <c r="B15" t="s">
        <v>1019</v>
      </c>
      <c r="C15" t="s">
        <v>299</v>
      </c>
      <c r="D15" t="s">
        <v>300</v>
      </c>
      <c r="E15">
        <v>72403</v>
      </c>
      <c r="F15" t="s">
        <v>301</v>
      </c>
      <c r="G15" s="16">
        <v>500</v>
      </c>
      <c r="H15" s="16">
        <v>2200100</v>
      </c>
      <c r="I15" s="16">
        <v>1100050000</v>
      </c>
      <c r="K15" s="29" t="str">
        <f t="shared" si="0"/>
        <v>Пшен</v>
      </c>
    </row>
    <row r="16" spans="1:11">
      <c r="A16">
        <v>7170655</v>
      </c>
      <c r="B16" t="s">
        <v>1042</v>
      </c>
      <c r="C16" t="s">
        <v>620</v>
      </c>
      <c r="D16" t="s">
        <v>621</v>
      </c>
      <c r="E16">
        <v>3939</v>
      </c>
      <c r="F16" t="s">
        <v>1052</v>
      </c>
      <c r="G16" s="16">
        <v>4</v>
      </c>
      <c r="H16" s="16">
        <v>9391999</v>
      </c>
      <c r="I16" s="16">
        <v>37567996</v>
      </c>
      <c r="K16" s="29" t="str">
        <f t="shared" si="0"/>
        <v>Арма</v>
      </c>
    </row>
    <row r="17" spans="1:11">
      <c r="A17">
        <v>7167568</v>
      </c>
      <c r="B17" t="s">
        <v>1045</v>
      </c>
      <c r="C17" t="s">
        <v>623</v>
      </c>
      <c r="D17" t="s">
        <v>624</v>
      </c>
      <c r="E17">
        <v>85686</v>
      </c>
      <c r="F17" t="s">
        <v>1053</v>
      </c>
      <c r="G17" s="16">
        <v>100</v>
      </c>
      <c r="H17" s="16">
        <v>1850000</v>
      </c>
      <c r="I17" s="16">
        <v>3700000</v>
      </c>
      <c r="K17" s="29" t="str">
        <f t="shared" si="0"/>
        <v>Масл</v>
      </c>
    </row>
    <row r="18" spans="1:11">
      <c r="A18">
        <v>7151086</v>
      </c>
      <c r="B18" t="s">
        <v>788</v>
      </c>
      <c r="C18" t="s">
        <v>616</v>
      </c>
      <c r="D18" t="s">
        <v>617</v>
      </c>
      <c r="E18">
        <v>95789</v>
      </c>
      <c r="F18" t="s">
        <v>618</v>
      </c>
      <c r="G18" s="16">
        <v>1000</v>
      </c>
      <c r="H18" s="16">
        <v>3000000</v>
      </c>
      <c r="I18" s="16">
        <v>3000000000</v>
      </c>
      <c r="K18" s="29" t="str">
        <f t="shared" si="0"/>
        <v>Пшен</v>
      </c>
    </row>
    <row r="19" spans="1:11">
      <c r="A19">
        <v>7135896</v>
      </c>
      <c r="B19" t="s">
        <v>794</v>
      </c>
      <c r="C19" t="s">
        <v>616</v>
      </c>
      <c r="D19" t="s">
        <v>617</v>
      </c>
      <c r="E19">
        <v>95789</v>
      </c>
      <c r="F19" t="s">
        <v>618</v>
      </c>
      <c r="G19" s="16">
        <v>1000</v>
      </c>
      <c r="H19" s="16">
        <v>3000000</v>
      </c>
      <c r="I19" s="16">
        <v>3000000000</v>
      </c>
      <c r="K19" s="29" t="str">
        <f t="shared" si="0"/>
        <v>Пшен</v>
      </c>
    </row>
    <row r="20" spans="1:11">
      <c r="A20">
        <v>7121196</v>
      </c>
      <c r="B20" t="s">
        <v>800</v>
      </c>
      <c r="C20" t="s">
        <v>616</v>
      </c>
      <c r="D20" t="s">
        <v>617</v>
      </c>
      <c r="E20">
        <v>95789</v>
      </c>
      <c r="F20" t="s">
        <v>618</v>
      </c>
      <c r="G20" s="16">
        <v>1000</v>
      </c>
      <c r="H20" s="16">
        <v>3000000</v>
      </c>
      <c r="I20" s="16">
        <v>3000000000</v>
      </c>
      <c r="K20" s="29" t="str">
        <f t="shared" si="0"/>
        <v>Пшен</v>
      </c>
    </row>
    <row r="21" spans="1:11">
      <c r="A21">
        <v>7109311</v>
      </c>
      <c r="B21" t="s">
        <v>805</v>
      </c>
      <c r="C21" t="s">
        <v>616</v>
      </c>
      <c r="D21" t="s">
        <v>617</v>
      </c>
      <c r="E21">
        <v>95789</v>
      </c>
      <c r="F21" t="s">
        <v>618</v>
      </c>
      <c r="G21" s="16">
        <v>1000</v>
      </c>
      <c r="H21" s="16">
        <v>3000000</v>
      </c>
      <c r="I21" s="16">
        <v>3000000000</v>
      </c>
      <c r="K21" s="29" t="str">
        <f t="shared" si="0"/>
        <v>Пшен</v>
      </c>
    </row>
    <row r="22" spans="1:11">
      <c r="A22">
        <v>7077268</v>
      </c>
      <c r="B22" t="s">
        <v>818</v>
      </c>
      <c r="C22" t="s">
        <v>639</v>
      </c>
      <c r="D22" t="s">
        <v>640</v>
      </c>
      <c r="E22">
        <v>57082</v>
      </c>
      <c r="F22" t="s">
        <v>877</v>
      </c>
      <c r="G22" s="16">
        <v>25</v>
      </c>
      <c r="H22" s="16">
        <v>3628571</v>
      </c>
      <c r="I22" s="16">
        <v>90714275</v>
      </c>
      <c r="K22" s="29" t="str">
        <f t="shared" si="0"/>
        <v>Карб</v>
      </c>
    </row>
    <row r="23" spans="1:11">
      <c r="A23">
        <v>7067679</v>
      </c>
      <c r="B23" t="s">
        <v>823</v>
      </c>
      <c r="C23" t="s">
        <v>616</v>
      </c>
      <c r="D23" t="s">
        <v>617</v>
      </c>
      <c r="E23">
        <v>95789</v>
      </c>
      <c r="F23" t="s">
        <v>618</v>
      </c>
      <c r="G23" s="16">
        <v>1000</v>
      </c>
      <c r="H23" s="16">
        <v>3100000</v>
      </c>
      <c r="I23" s="16">
        <v>3100000000</v>
      </c>
      <c r="K23" s="29" t="str">
        <f t="shared" si="0"/>
        <v>Пшен</v>
      </c>
    </row>
    <row r="24" spans="1:11">
      <c r="A24">
        <v>7061374</v>
      </c>
      <c r="B24" t="s">
        <v>826</v>
      </c>
      <c r="C24" t="s">
        <v>616</v>
      </c>
      <c r="D24" t="s">
        <v>617</v>
      </c>
      <c r="E24">
        <v>95789</v>
      </c>
      <c r="F24" t="s">
        <v>618</v>
      </c>
      <c r="G24" s="16">
        <v>1000</v>
      </c>
      <c r="H24" s="16">
        <v>3100000</v>
      </c>
      <c r="I24" s="16">
        <v>3100000000</v>
      </c>
      <c r="K24" s="29" t="str">
        <f t="shared" si="0"/>
        <v>Пшен</v>
      </c>
    </row>
    <row r="25" spans="1:11">
      <c r="A25">
        <v>7049664</v>
      </c>
      <c r="B25" t="s">
        <v>831</v>
      </c>
      <c r="C25" t="s">
        <v>616</v>
      </c>
      <c r="D25" t="s">
        <v>617</v>
      </c>
      <c r="E25">
        <v>95789</v>
      </c>
      <c r="F25" t="s">
        <v>618</v>
      </c>
      <c r="G25" s="16">
        <v>1000</v>
      </c>
      <c r="H25" s="16">
        <v>3100000</v>
      </c>
      <c r="I25" s="16">
        <v>3100000000</v>
      </c>
      <c r="K25" s="29" t="str">
        <f t="shared" si="0"/>
        <v>Пшен</v>
      </c>
    </row>
    <row r="26" spans="1:11">
      <c r="A26">
        <v>7018188</v>
      </c>
      <c r="B26" t="s">
        <v>841</v>
      </c>
      <c r="C26" t="s">
        <v>616</v>
      </c>
      <c r="D26" t="s">
        <v>617</v>
      </c>
      <c r="E26">
        <v>95789</v>
      </c>
      <c r="F26" t="s">
        <v>618</v>
      </c>
      <c r="G26" s="16">
        <v>1000</v>
      </c>
      <c r="H26" s="16">
        <v>3100000</v>
      </c>
      <c r="I26" s="16">
        <v>3100000000</v>
      </c>
      <c r="K26" s="29" t="str">
        <f t="shared" si="0"/>
        <v>Пшен</v>
      </c>
    </row>
    <row r="27" spans="1:11">
      <c r="A27">
        <v>7018008</v>
      </c>
      <c r="B27" t="s">
        <v>841</v>
      </c>
      <c r="C27" t="s">
        <v>633</v>
      </c>
      <c r="D27" t="s">
        <v>634</v>
      </c>
      <c r="E27">
        <v>58076</v>
      </c>
      <c r="F27" t="s">
        <v>878</v>
      </c>
      <c r="G27" s="16">
        <v>5000</v>
      </c>
      <c r="H27" s="16">
        <v>1100000</v>
      </c>
      <c r="I27" s="16">
        <v>55000000</v>
      </c>
      <c r="K27" s="29" t="str">
        <f t="shared" si="0"/>
        <v>Дизе</v>
      </c>
    </row>
    <row r="28" spans="1:11">
      <c r="A28">
        <v>7015478</v>
      </c>
      <c r="B28" t="s">
        <v>842</v>
      </c>
      <c r="C28" t="s">
        <v>616</v>
      </c>
      <c r="D28" t="s">
        <v>617</v>
      </c>
      <c r="E28">
        <v>95789</v>
      </c>
      <c r="F28" t="s">
        <v>618</v>
      </c>
      <c r="G28" s="16">
        <v>1000</v>
      </c>
      <c r="H28" s="16">
        <v>3100000</v>
      </c>
      <c r="I28" s="16">
        <v>3100000000</v>
      </c>
      <c r="K28" s="29" t="str">
        <f t="shared" si="0"/>
        <v>Пшен</v>
      </c>
    </row>
    <row r="29" spans="1:11">
      <c r="A29">
        <v>7007955</v>
      </c>
      <c r="B29" t="s">
        <v>879</v>
      </c>
      <c r="C29" t="s">
        <v>196</v>
      </c>
      <c r="D29" t="s">
        <v>197</v>
      </c>
      <c r="E29">
        <v>70790</v>
      </c>
      <c r="F29" t="s">
        <v>198</v>
      </c>
      <c r="G29" s="16">
        <v>695</v>
      </c>
      <c r="H29" s="16">
        <v>290000</v>
      </c>
      <c r="I29" s="16">
        <v>201550000</v>
      </c>
      <c r="K29" s="29" t="str">
        <f t="shared" si="0"/>
        <v>Соль</v>
      </c>
    </row>
    <row r="30" spans="1:11">
      <c r="A30">
        <v>7004318</v>
      </c>
      <c r="B30" t="s">
        <v>845</v>
      </c>
      <c r="C30" t="s">
        <v>616</v>
      </c>
      <c r="D30" t="s">
        <v>617</v>
      </c>
      <c r="E30">
        <v>95789</v>
      </c>
      <c r="F30" t="s">
        <v>618</v>
      </c>
      <c r="G30" s="16">
        <v>1000</v>
      </c>
      <c r="H30" s="16">
        <v>3100000</v>
      </c>
      <c r="I30" s="16">
        <v>3100000000</v>
      </c>
      <c r="K30" s="29" t="s">
        <v>883</v>
      </c>
    </row>
    <row r="31" spans="1:11">
      <c r="A31">
        <v>6989866</v>
      </c>
      <c r="B31" t="s">
        <v>615</v>
      </c>
      <c r="C31" t="s">
        <v>616</v>
      </c>
      <c r="D31" t="s">
        <v>617</v>
      </c>
      <c r="E31">
        <v>95789</v>
      </c>
      <c r="F31" t="s">
        <v>618</v>
      </c>
      <c r="G31" s="16">
        <v>1000</v>
      </c>
      <c r="H31" s="16">
        <v>3100000</v>
      </c>
      <c r="I31" s="16">
        <v>3100000000</v>
      </c>
      <c r="K31" s="29" t="str">
        <f t="shared" si="0"/>
        <v>Пшен</v>
      </c>
    </row>
    <row r="32" spans="1:11">
      <c r="A32">
        <v>6986578</v>
      </c>
      <c r="B32" t="s">
        <v>619</v>
      </c>
      <c r="C32" t="s">
        <v>620</v>
      </c>
      <c r="D32" t="s">
        <v>621</v>
      </c>
      <c r="E32">
        <v>11760</v>
      </c>
      <c r="F32" t="s">
        <v>622</v>
      </c>
      <c r="G32" s="16">
        <v>1</v>
      </c>
      <c r="H32" s="16">
        <v>8562999</v>
      </c>
      <c r="I32" s="16">
        <v>8562999</v>
      </c>
      <c r="K32" s="29" t="str">
        <f t="shared" si="0"/>
        <v>Арма</v>
      </c>
    </row>
    <row r="33" spans="1:11">
      <c r="A33">
        <v>6986345</v>
      </c>
      <c r="B33" t="s">
        <v>619</v>
      </c>
      <c r="C33" t="s">
        <v>623</v>
      </c>
      <c r="D33" t="s">
        <v>624</v>
      </c>
      <c r="E33">
        <v>82341</v>
      </c>
      <c r="F33" t="s">
        <v>625</v>
      </c>
      <c r="G33" s="16">
        <v>50</v>
      </c>
      <c r="H33" s="16">
        <v>1850000</v>
      </c>
      <c r="I33" s="16">
        <v>1850000</v>
      </c>
      <c r="K33" s="29" t="str">
        <f t="shared" si="0"/>
        <v>Масл</v>
      </c>
    </row>
    <row r="34" spans="1:11">
      <c r="A34">
        <v>6955301</v>
      </c>
      <c r="B34" t="s">
        <v>626</v>
      </c>
      <c r="C34" t="s">
        <v>299</v>
      </c>
      <c r="D34" t="s">
        <v>300</v>
      </c>
      <c r="E34">
        <v>87536</v>
      </c>
      <c r="F34" t="s">
        <v>627</v>
      </c>
      <c r="G34" s="16">
        <v>470</v>
      </c>
      <c r="H34" s="16">
        <v>3000000</v>
      </c>
      <c r="I34" s="16">
        <v>1410000000</v>
      </c>
      <c r="K34" s="29" t="str">
        <f t="shared" si="0"/>
        <v>Пшен</v>
      </c>
    </row>
    <row r="35" spans="1:11">
      <c r="A35">
        <v>6953519</v>
      </c>
      <c r="B35" t="s">
        <v>611</v>
      </c>
      <c r="C35" t="s">
        <v>299</v>
      </c>
      <c r="D35" t="s">
        <v>300</v>
      </c>
      <c r="E35">
        <v>87536</v>
      </c>
      <c r="F35" t="s">
        <v>627</v>
      </c>
      <c r="G35" s="16">
        <v>180</v>
      </c>
      <c r="H35" s="16">
        <v>3000000</v>
      </c>
      <c r="I35" s="16">
        <v>540000000</v>
      </c>
      <c r="K35" s="29" t="str">
        <f t="shared" si="0"/>
        <v>Пшен</v>
      </c>
    </row>
    <row r="36" spans="1:11">
      <c r="A36">
        <v>6928931</v>
      </c>
      <c r="B36" t="s">
        <v>628</v>
      </c>
      <c r="C36" t="s">
        <v>616</v>
      </c>
      <c r="D36" t="s">
        <v>617</v>
      </c>
      <c r="E36">
        <v>95789</v>
      </c>
      <c r="F36" t="s">
        <v>618</v>
      </c>
      <c r="G36" s="16">
        <v>1000</v>
      </c>
      <c r="H36" s="16">
        <v>3200000</v>
      </c>
      <c r="I36" s="16">
        <v>3200000000</v>
      </c>
      <c r="K36" s="29" t="str">
        <f t="shared" si="0"/>
        <v>Пшен</v>
      </c>
    </row>
    <row r="37" spans="1:11">
      <c r="A37">
        <v>6920330</v>
      </c>
      <c r="B37" t="s">
        <v>629</v>
      </c>
      <c r="C37" t="s">
        <v>299</v>
      </c>
      <c r="D37" t="s">
        <v>300</v>
      </c>
      <c r="E37">
        <v>72381</v>
      </c>
      <c r="F37" t="s">
        <v>301</v>
      </c>
      <c r="G37" s="16">
        <v>500</v>
      </c>
      <c r="H37" s="16">
        <v>3000000</v>
      </c>
      <c r="I37" s="16">
        <v>1500000000</v>
      </c>
      <c r="K37" s="29" t="str">
        <f t="shared" si="0"/>
        <v>Пшен</v>
      </c>
    </row>
    <row r="38" spans="1:11">
      <c r="A38">
        <v>6918741</v>
      </c>
      <c r="B38" t="s">
        <v>629</v>
      </c>
      <c r="C38" t="s">
        <v>299</v>
      </c>
      <c r="D38" t="s">
        <v>300</v>
      </c>
      <c r="E38">
        <v>72381</v>
      </c>
      <c r="F38" t="s">
        <v>301</v>
      </c>
      <c r="G38" s="16">
        <v>500</v>
      </c>
      <c r="H38" s="16">
        <v>3000000</v>
      </c>
      <c r="I38" s="16">
        <v>1500000000</v>
      </c>
      <c r="K38" s="29" t="str">
        <f t="shared" si="0"/>
        <v>Пшен</v>
      </c>
    </row>
    <row r="39" spans="1:11">
      <c r="A39">
        <v>6910205</v>
      </c>
      <c r="B39" t="s">
        <v>630</v>
      </c>
      <c r="C39" t="s">
        <v>299</v>
      </c>
      <c r="D39" t="s">
        <v>300</v>
      </c>
      <c r="E39">
        <v>72381</v>
      </c>
      <c r="F39" t="s">
        <v>301</v>
      </c>
      <c r="G39" s="16">
        <v>500</v>
      </c>
      <c r="H39" s="16">
        <v>3000000</v>
      </c>
      <c r="I39" s="16">
        <v>1500000000</v>
      </c>
      <c r="K39" s="29" t="str">
        <f t="shared" si="0"/>
        <v>Пшен</v>
      </c>
    </row>
    <row r="40" spans="1:11">
      <c r="A40">
        <v>6907036</v>
      </c>
      <c r="B40" t="s">
        <v>631</v>
      </c>
      <c r="C40" t="s">
        <v>299</v>
      </c>
      <c r="D40" t="s">
        <v>300</v>
      </c>
      <c r="E40">
        <v>72381</v>
      </c>
      <c r="F40" t="s">
        <v>301</v>
      </c>
      <c r="G40" s="16">
        <v>500</v>
      </c>
      <c r="H40" s="16">
        <v>3000000</v>
      </c>
      <c r="I40" s="16">
        <v>1500000000</v>
      </c>
      <c r="K40" s="29" t="str">
        <f t="shared" si="0"/>
        <v>Пшен</v>
      </c>
    </row>
    <row r="41" spans="1:11">
      <c r="A41">
        <v>6831361</v>
      </c>
      <c r="B41" t="s">
        <v>632</v>
      </c>
      <c r="C41" t="s">
        <v>633</v>
      </c>
      <c r="D41" t="s">
        <v>634</v>
      </c>
      <c r="E41">
        <v>63258</v>
      </c>
      <c r="F41" t="s">
        <v>635</v>
      </c>
      <c r="G41" s="16">
        <v>5000</v>
      </c>
      <c r="H41" s="16">
        <v>1150000</v>
      </c>
      <c r="I41" s="16">
        <v>57500000</v>
      </c>
      <c r="K41" s="29" t="str">
        <f t="shared" si="0"/>
        <v>Дизе</v>
      </c>
    </row>
    <row r="42" spans="1:11">
      <c r="A42">
        <v>6808186</v>
      </c>
      <c r="B42" t="s">
        <v>636</v>
      </c>
      <c r="C42" t="s">
        <v>623</v>
      </c>
      <c r="D42" t="s">
        <v>624</v>
      </c>
      <c r="E42">
        <v>75038</v>
      </c>
      <c r="F42" t="s">
        <v>637</v>
      </c>
      <c r="G42" s="16">
        <v>18</v>
      </c>
      <c r="H42" s="16">
        <v>2250000</v>
      </c>
      <c r="I42" s="16">
        <v>2250000</v>
      </c>
      <c r="K42" s="29" t="str">
        <f t="shared" si="0"/>
        <v>Смаз</v>
      </c>
    </row>
    <row r="43" spans="1:11">
      <c r="A43">
        <v>6790646</v>
      </c>
      <c r="B43" t="s">
        <v>295</v>
      </c>
      <c r="C43" t="s">
        <v>967</v>
      </c>
      <c r="D43" t="s">
        <v>296</v>
      </c>
      <c r="E43">
        <v>75679</v>
      </c>
      <c r="F43" t="s">
        <v>297</v>
      </c>
      <c r="G43" s="16">
        <v>20</v>
      </c>
      <c r="H43" s="16">
        <v>6100001</v>
      </c>
      <c r="I43" s="16">
        <v>12200002</v>
      </c>
      <c r="K43" s="29" t="str">
        <f t="shared" si="0"/>
        <v>Комп</v>
      </c>
    </row>
    <row r="44" spans="1:11">
      <c r="A44">
        <v>6758537</v>
      </c>
      <c r="B44" t="s">
        <v>298</v>
      </c>
      <c r="C44" t="s">
        <v>299</v>
      </c>
      <c r="D44" t="s">
        <v>300</v>
      </c>
      <c r="E44">
        <v>72381</v>
      </c>
      <c r="F44" t="s">
        <v>301</v>
      </c>
      <c r="G44" s="16">
        <v>100</v>
      </c>
      <c r="H44" s="16">
        <v>3000000</v>
      </c>
      <c r="I44" s="16">
        <v>300000000</v>
      </c>
      <c r="K44" s="29" t="str">
        <f t="shared" si="0"/>
        <v>Пшен</v>
      </c>
    </row>
    <row r="45" spans="1:11">
      <c r="A45">
        <v>6756035</v>
      </c>
      <c r="B45" t="s">
        <v>298</v>
      </c>
      <c r="C45" t="s">
        <v>299</v>
      </c>
      <c r="D45" t="s">
        <v>300</v>
      </c>
      <c r="E45">
        <v>72381</v>
      </c>
      <c r="F45" t="s">
        <v>301</v>
      </c>
      <c r="G45" s="16">
        <v>900</v>
      </c>
      <c r="H45" s="16">
        <v>3000000</v>
      </c>
      <c r="I45" s="16">
        <v>2700000000</v>
      </c>
      <c r="K45" s="29" t="str">
        <f t="shared" si="0"/>
        <v>Пшен</v>
      </c>
    </row>
    <row r="46" spans="1:11">
      <c r="A46">
        <v>6734309</v>
      </c>
      <c r="B46" t="s">
        <v>302</v>
      </c>
      <c r="C46" t="s">
        <v>299</v>
      </c>
      <c r="D46" t="s">
        <v>300</v>
      </c>
      <c r="E46">
        <v>72381</v>
      </c>
      <c r="F46" t="s">
        <v>301</v>
      </c>
      <c r="G46" s="16">
        <v>2000</v>
      </c>
      <c r="H46" s="16">
        <v>3000000</v>
      </c>
      <c r="I46" s="16">
        <v>6000000000</v>
      </c>
      <c r="K46" s="29" t="str">
        <f t="shared" si="0"/>
        <v>Пшен</v>
      </c>
    </row>
    <row r="47" spans="1:11">
      <c r="A47">
        <v>6728710</v>
      </c>
      <c r="B47" t="s">
        <v>303</v>
      </c>
      <c r="C47" t="s">
        <v>299</v>
      </c>
      <c r="D47" t="s">
        <v>300</v>
      </c>
      <c r="E47">
        <v>72381</v>
      </c>
      <c r="F47" t="s">
        <v>301</v>
      </c>
      <c r="G47" s="16">
        <v>1000</v>
      </c>
      <c r="H47" s="16">
        <v>3000000</v>
      </c>
      <c r="I47" s="16">
        <v>3000000000</v>
      </c>
      <c r="K47" s="29" t="str">
        <f t="shared" si="0"/>
        <v>Пшен</v>
      </c>
    </row>
    <row r="48" spans="1:11">
      <c r="A48">
        <v>6728475</v>
      </c>
      <c r="B48" t="s">
        <v>303</v>
      </c>
      <c r="C48" t="s">
        <v>196</v>
      </c>
      <c r="D48" t="s">
        <v>197</v>
      </c>
      <c r="E48">
        <v>70790</v>
      </c>
      <c r="F48" t="s">
        <v>198</v>
      </c>
      <c r="G48" s="16">
        <v>50</v>
      </c>
      <c r="H48" s="16">
        <v>300000</v>
      </c>
      <c r="I48" s="16">
        <v>15000000</v>
      </c>
      <c r="K48" s="29" t="str">
        <f t="shared" si="0"/>
        <v>Соль</v>
      </c>
    </row>
    <row r="49" spans="1:11">
      <c r="A49">
        <v>6726269</v>
      </c>
      <c r="B49" t="s">
        <v>304</v>
      </c>
      <c r="C49" t="s">
        <v>196</v>
      </c>
      <c r="D49" t="s">
        <v>197</v>
      </c>
      <c r="E49">
        <v>70790</v>
      </c>
      <c r="F49" t="s">
        <v>198</v>
      </c>
      <c r="G49" s="16">
        <v>550</v>
      </c>
      <c r="H49" s="16">
        <v>300000</v>
      </c>
      <c r="I49" s="16">
        <v>165000000</v>
      </c>
      <c r="K49" s="29" t="str">
        <f t="shared" si="0"/>
        <v>Соль</v>
      </c>
    </row>
    <row r="50" spans="1:11">
      <c r="A50">
        <v>6711486</v>
      </c>
      <c r="B50" t="s">
        <v>305</v>
      </c>
      <c r="C50" t="s">
        <v>299</v>
      </c>
      <c r="D50" t="s">
        <v>300</v>
      </c>
      <c r="E50">
        <v>72381</v>
      </c>
      <c r="F50" t="s">
        <v>301</v>
      </c>
      <c r="G50" s="16">
        <v>1025</v>
      </c>
      <c r="H50" s="16">
        <v>3000000</v>
      </c>
      <c r="I50" s="16">
        <v>3075000000</v>
      </c>
      <c r="K50" s="29" t="str">
        <f t="shared" si="0"/>
        <v>Пшен</v>
      </c>
    </row>
    <row r="51" spans="1:11">
      <c r="A51">
        <v>6696406</v>
      </c>
      <c r="B51" t="s">
        <v>306</v>
      </c>
      <c r="C51" t="s">
        <v>299</v>
      </c>
      <c r="D51" t="s">
        <v>300</v>
      </c>
      <c r="E51">
        <v>72381</v>
      </c>
      <c r="F51" t="s">
        <v>301</v>
      </c>
      <c r="G51" s="16">
        <v>200</v>
      </c>
      <c r="H51" s="16">
        <v>3000000</v>
      </c>
      <c r="I51" s="16">
        <v>600000000</v>
      </c>
      <c r="K51" s="29" t="str">
        <f t="shared" si="0"/>
        <v>Пшен</v>
      </c>
    </row>
    <row r="52" spans="1:11">
      <c r="A52">
        <v>6694617</v>
      </c>
      <c r="B52" t="s">
        <v>306</v>
      </c>
      <c r="C52" t="s">
        <v>299</v>
      </c>
      <c r="D52" t="s">
        <v>300</v>
      </c>
      <c r="E52">
        <v>72381</v>
      </c>
      <c r="F52" t="s">
        <v>301</v>
      </c>
      <c r="G52" s="16">
        <v>300</v>
      </c>
      <c r="H52" s="16">
        <v>3000000</v>
      </c>
      <c r="I52" s="16">
        <v>900000000</v>
      </c>
      <c r="K52" s="29" t="str">
        <f t="shared" si="0"/>
        <v>Пшен</v>
      </c>
    </row>
    <row r="53" spans="1:11">
      <c r="A53">
        <v>6694616</v>
      </c>
      <c r="B53" t="s">
        <v>306</v>
      </c>
      <c r="C53" t="s">
        <v>299</v>
      </c>
      <c r="D53" t="s">
        <v>300</v>
      </c>
      <c r="E53">
        <v>72381</v>
      </c>
      <c r="F53" t="s">
        <v>301</v>
      </c>
      <c r="G53" s="16">
        <v>500</v>
      </c>
      <c r="H53" s="16">
        <v>3000000</v>
      </c>
      <c r="I53" s="16">
        <v>1500000000</v>
      </c>
      <c r="K53" s="29" t="str">
        <f t="shared" si="0"/>
        <v>Пшен</v>
      </c>
    </row>
    <row r="54" spans="1:11">
      <c r="A54">
        <v>6675392</v>
      </c>
      <c r="B54" t="s">
        <v>307</v>
      </c>
      <c r="C54" t="s">
        <v>284</v>
      </c>
      <c r="D54" t="s">
        <v>285</v>
      </c>
      <c r="E54">
        <v>85704</v>
      </c>
      <c r="F54" t="s">
        <v>286</v>
      </c>
      <c r="G54" s="16">
        <v>250</v>
      </c>
      <c r="H54" s="16">
        <v>3200000</v>
      </c>
      <c r="I54" s="16">
        <v>800000000</v>
      </c>
      <c r="K54" s="29" t="str">
        <f t="shared" si="0"/>
        <v>Пшен</v>
      </c>
    </row>
    <row r="55" spans="1:11">
      <c r="A55">
        <v>6669762</v>
      </c>
      <c r="B55" t="s">
        <v>308</v>
      </c>
      <c r="C55" t="s">
        <v>284</v>
      </c>
      <c r="D55" t="s">
        <v>285</v>
      </c>
      <c r="E55">
        <v>85704</v>
      </c>
      <c r="F55" t="s">
        <v>286</v>
      </c>
      <c r="G55" s="16">
        <v>250</v>
      </c>
      <c r="H55" s="16">
        <v>3200000</v>
      </c>
      <c r="I55" s="16">
        <v>800000000</v>
      </c>
      <c r="K55" s="29" t="str">
        <f t="shared" si="0"/>
        <v>Пшен</v>
      </c>
    </row>
    <row r="56" spans="1:11">
      <c r="A56">
        <v>6663985</v>
      </c>
      <c r="B56" t="s">
        <v>309</v>
      </c>
      <c r="C56" t="s">
        <v>299</v>
      </c>
      <c r="D56" t="s">
        <v>300</v>
      </c>
      <c r="E56">
        <v>72381</v>
      </c>
      <c r="F56" t="s">
        <v>301</v>
      </c>
      <c r="G56" s="16">
        <v>1000</v>
      </c>
      <c r="H56" s="16">
        <v>3000000</v>
      </c>
      <c r="I56" s="16">
        <v>3000000000</v>
      </c>
      <c r="K56" s="29" t="str">
        <f t="shared" si="0"/>
        <v>Пшен</v>
      </c>
    </row>
    <row r="57" spans="1:11">
      <c r="A57">
        <v>6910205</v>
      </c>
      <c r="B57" t="s">
        <v>630</v>
      </c>
      <c r="C57" t="s">
        <v>299</v>
      </c>
      <c r="D57" t="s">
        <v>300</v>
      </c>
      <c r="E57">
        <v>72381</v>
      </c>
      <c r="F57" t="s">
        <v>301</v>
      </c>
      <c r="G57" s="16">
        <v>500</v>
      </c>
      <c r="H57" s="16">
        <v>3000000</v>
      </c>
      <c r="I57" s="16">
        <v>1500000000</v>
      </c>
      <c r="K57" s="29" t="str">
        <f t="shared" si="0"/>
        <v>Пшен</v>
      </c>
    </row>
    <row r="58" spans="1:11">
      <c r="A58">
        <v>6907036</v>
      </c>
      <c r="B58" t="s">
        <v>631</v>
      </c>
      <c r="C58" t="s">
        <v>299</v>
      </c>
      <c r="D58" t="s">
        <v>300</v>
      </c>
      <c r="E58">
        <v>72381</v>
      </c>
      <c r="F58" t="s">
        <v>301</v>
      </c>
      <c r="G58" s="16">
        <v>500</v>
      </c>
      <c r="H58" s="16">
        <v>3000000</v>
      </c>
      <c r="I58" s="16">
        <v>1500000000</v>
      </c>
      <c r="K58" s="29" t="str">
        <f t="shared" si="0"/>
        <v>Пшен</v>
      </c>
    </row>
    <row r="59" spans="1:11">
      <c r="A59">
        <v>6831361</v>
      </c>
      <c r="B59" t="s">
        <v>632</v>
      </c>
      <c r="C59" t="s">
        <v>633</v>
      </c>
      <c r="D59" t="s">
        <v>634</v>
      </c>
      <c r="E59">
        <v>63258</v>
      </c>
      <c r="F59" t="s">
        <v>635</v>
      </c>
      <c r="G59" s="16">
        <v>5000</v>
      </c>
      <c r="H59" s="16">
        <v>1150000</v>
      </c>
      <c r="I59" s="16">
        <v>57500000</v>
      </c>
      <c r="K59" s="29" t="str">
        <f t="shared" si="0"/>
        <v>Дизе</v>
      </c>
    </row>
    <row r="60" spans="1:11">
      <c r="A60">
        <v>6808186</v>
      </c>
      <c r="B60" t="s">
        <v>636</v>
      </c>
      <c r="C60" t="s">
        <v>623</v>
      </c>
      <c r="D60" t="s">
        <v>624</v>
      </c>
      <c r="E60">
        <v>75038</v>
      </c>
      <c r="F60" t="s">
        <v>637</v>
      </c>
      <c r="G60" s="16">
        <v>18</v>
      </c>
      <c r="H60" s="16">
        <v>2250000</v>
      </c>
      <c r="I60" s="16">
        <v>2250000</v>
      </c>
      <c r="K60" s="29" t="str">
        <f t="shared" si="0"/>
        <v>Смаз</v>
      </c>
    </row>
    <row r="61" spans="1:11">
      <c r="A61">
        <v>6790646</v>
      </c>
      <c r="B61" t="s">
        <v>295</v>
      </c>
      <c r="C61" t="s">
        <v>967</v>
      </c>
      <c r="D61" t="s">
        <v>296</v>
      </c>
      <c r="E61">
        <v>75679</v>
      </c>
      <c r="F61" t="s">
        <v>297</v>
      </c>
      <c r="G61" s="16">
        <v>20</v>
      </c>
      <c r="H61" s="16">
        <v>6100001</v>
      </c>
      <c r="I61" s="16">
        <v>12200002</v>
      </c>
      <c r="K61" s="29" t="str">
        <f t="shared" si="0"/>
        <v>Комп</v>
      </c>
    </row>
    <row r="62" spans="1:11">
      <c r="A62">
        <v>6758537</v>
      </c>
      <c r="B62" t="s">
        <v>298</v>
      </c>
      <c r="C62" t="s">
        <v>299</v>
      </c>
      <c r="D62" t="s">
        <v>300</v>
      </c>
      <c r="E62">
        <v>72381</v>
      </c>
      <c r="F62" t="s">
        <v>301</v>
      </c>
      <c r="G62" s="16">
        <v>100</v>
      </c>
      <c r="H62" s="16">
        <v>3000000</v>
      </c>
      <c r="I62" s="16">
        <v>300000000</v>
      </c>
      <c r="K62" s="29" t="str">
        <f t="shared" si="0"/>
        <v>Пшен</v>
      </c>
    </row>
    <row r="63" spans="1:11">
      <c r="A63">
        <v>6756035</v>
      </c>
      <c r="B63" t="s">
        <v>298</v>
      </c>
      <c r="C63" t="s">
        <v>299</v>
      </c>
      <c r="D63" t="s">
        <v>300</v>
      </c>
      <c r="E63">
        <v>72381</v>
      </c>
      <c r="F63" t="s">
        <v>301</v>
      </c>
      <c r="G63" s="16">
        <v>900</v>
      </c>
      <c r="H63" s="16">
        <v>3000000</v>
      </c>
      <c r="I63" s="16">
        <v>2700000000</v>
      </c>
      <c r="K63" s="29" t="str">
        <f t="shared" si="0"/>
        <v>Пшен</v>
      </c>
    </row>
    <row r="64" spans="1:11">
      <c r="A64">
        <v>6734309</v>
      </c>
      <c r="B64" t="s">
        <v>302</v>
      </c>
      <c r="C64" t="s">
        <v>299</v>
      </c>
      <c r="D64" t="s">
        <v>300</v>
      </c>
      <c r="E64">
        <v>72381</v>
      </c>
      <c r="F64" t="s">
        <v>301</v>
      </c>
      <c r="G64" s="16">
        <v>2000</v>
      </c>
      <c r="H64" s="16">
        <v>3000000</v>
      </c>
      <c r="I64" s="16">
        <v>6000000000</v>
      </c>
      <c r="K64" s="29" t="str">
        <f t="shared" si="0"/>
        <v>Пшен</v>
      </c>
    </row>
    <row r="65" spans="1:11">
      <c r="A65">
        <v>6728710</v>
      </c>
      <c r="B65" t="s">
        <v>303</v>
      </c>
      <c r="C65" t="s">
        <v>299</v>
      </c>
      <c r="D65" t="s">
        <v>300</v>
      </c>
      <c r="E65">
        <v>72381</v>
      </c>
      <c r="F65" t="s">
        <v>301</v>
      </c>
      <c r="G65" s="16">
        <v>1000</v>
      </c>
      <c r="H65" s="16">
        <v>3000000</v>
      </c>
      <c r="I65" s="16">
        <v>3000000000</v>
      </c>
      <c r="K65" s="29" t="str">
        <f t="shared" si="0"/>
        <v>Пшен</v>
      </c>
    </row>
    <row r="66" spans="1:11">
      <c r="A66">
        <v>6728475</v>
      </c>
      <c r="B66" t="s">
        <v>303</v>
      </c>
      <c r="C66" t="s">
        <v>196</v>
      </c>
      <c r="D66" t="s">
        <v>197</v>
      </c>
      <c r="E66">
        <v>70790</v>
      </c>
      <c r="F66" t="s">
        <v>198</v>
      </c>
      <c r="G66" s="16">
        <v>50</v>
      </c>
      <c r="H66" s="16">
        <v>300000</v>
      </c>
      <c r="I66" s="16">
        <v>15000000</v>
      </c>
      <c r="K66" s="29" t="str">
        <f t="shared" si="0"/>
        <v>Соль</v>
      </c>
    </row>
    <row r="67" spans="1:11">
      <c r="A67">
        <v>6726269</v>
      </c>
      <c r="B67" t="s">
        <v>304</v>
      </c>
      <c r="C67" t="s">
        <v>196</v>
      </c>
      <c r="D67" t="s">
        <v>197</v>
      </c>
      <c r="E67">
        <v>70790</v>
      </c>
      <c r="F67" t="s">
        <v>198</v>
      </c>
      <c r="G67" s="16">
        <v>550</v>
      </c>
      <c r="H67" s="16">
        <v>300000</v>
      </c>
      <c r="I67" s="16">
        <v>165000000</v>
      </c>
      <c r="K67" s="29" t="str">
        <f t="shared" si="0"/>
        <v>Соль</v>
      </c>
    </row>
    <row r="68" spans="1:11">
      <c r="A68">
        <v>6711486</v>
      </c>
      <c r="B68" t="s">
        <v>305</v>
      </c>
      <c r="C68" t="s">
        <v>299</v>
      </c>
      <c r="D68" t="s">
        <v>300</v>
      </c>
      <c r="E68">
        <v>72381</v>
      </c>
      <c r="F68" t="s">
        <v>301</v>
      </c>
      <c r="G68" s="16">
        <v>1025</v>
      </c>
      <c r="H68" s="16">
        <v>3000000</v>
      </c>
      <c r="I68" s="16">
        <v>3075000000</v>
      </c>
      <c r="K68" s="29" t="str">
        <f t="shared" si="0"/>
        <v>Пшен</v>
      </c>
    </row>
    <row r="69" spans="1:11">
      <c r="A69">
        <v>6696406</v>
      </c>
      <c r="B69" t="s">
        <v>306</v>
      </c>
      <c r="C69" t="s">
        <v>299</v>
      </c>
      <c r="D69" t="s">
        <v>300</v>
      </c>
      <c r="E69">
        <v>72381</v>
      </c>
      <c r="F69" t="s">
        <v>301</v>
      </c>
      <c r="G69" s="16">
        <v>200</v>
      </c>
      <c r="H69" s="16">
        <v>3000000</v>
      </c>
      <c r="I69" s="16">
        <v>600000000</v>
      </c>
      <c r="K69" s="29" t="str">
        <f t="shared" si="0"/>
        <v>Пшен</v>
      </c>
    </row>
    <row r="70" spans="1:11">
      <c r="A70">
        <v>6694617</v>
      </c>
      <c r="B70" t="s">
        <v>306</v>
      </c>
      <c r="C70" t="s">
        <v>299</v>
      </c>
      <c r="D70" t="s">
        <v>300</v>
      </c>
      <c r="E70">
        <v>72381</v>
      </c>
      <c r="F70" t="s">
        <v>301</v>
      </c>
      <c r="G70" s="16">
        <v>300</v>
      </c>
      <c r="H70" s="16">
        <v>3000000</v>
      </c>
      <c r="I70" s="16">
        <v>900000000</v>
      </c>
      <c r="K70" s="29" t="str">
        <f t="shared" si="0"/>
        <v>Пшен</v>
      </c>
    </row>
    <row r="71" spans="1:11">
      <c r="A71">
        <v>6694616</v>
      </c>
      <c r="B71" t="s">
        <v>306</v>
      </c>
      <c r="C71" t="s">
        <v>299</v>
      </c>
      <c r="D71" t="s">
        <v>300</v>
      </c>
      <c r="E71">
        <v>72381</v>
      </c>
      <c r="F71" t="s">
        <v>301</v>
      </c>
      <c r="G71" s="16">
        <v>500</v>
      </c>
      <c r="H71" s="16">
        <v>3000000</v>
      </c>
      <c r="I71" s="16">
        <v>1500000000</v>
      </c>
      <c r="K71" s="29" t="str">
        <f t="shared" si="0"/>
        <v>Пшен</v>
      </c>
    </row>
    <row r="72" spans="1:11">
      <c r="A72">
        <v>6675392</v>
      </c>
      <c r="B72" t="s">
        <v>307</v>
      </c>
      <c r="C72" t="s">
        <v>284</v>
      </c>
      <c r="D72" t="s">
        <v>285</v>
      </c>
      <c r="E72">
        <v>85704</v>
      </c>
      <c r="F72" t="s">
        <v>286</v>
      </c>
      <c r="G72" s="16">
        <v>250</v>
      </c>
      <c r="H72" s="16">
        <v>3200000</v>
      </c>
      <c r="I72" s="16">
        <v>800000000</v>
      </c>
      <c r="K72" s="29" t="str">
        <f t="shared" si="0"/>
        <v>Пшен</v>
      </c>
    </row>
    <row r="73" spans="1:11">
      <c r="A73">
        <v>6669762</v>
      </c>
      <c r="B73" t="s">
        <v>308</v>
      </c>
      <c r="C73" t="s">
        <v>284</v>
      </c>
      <c r="D73" t="s">
        <v>285</v>
      </c>
      <c r="E73">
        <v>85704</v>
      </c>
      <c r="F73" t="s">
        <v>286</v>
      </c>
      <c r="G73" s="16">
        <v>250</v>
      </c>
      <c r="H73" s="16">
        <v>3200000</v>
      </c>
      <c r="I73" s="16">
        <v>800000000</v>
      </c>
      <c r="K73" s="29" t="str">
        <f t="shared" si="0"/>
        <v>Пшен</v>
      </c>
    </row>
    <row r="74" spans="1:11">
      <c r="A74">
        <v>6663985</v>
      </c>
      <c r="B74" t="s">
        <v>309</v>
      </c>
      <c r="C74" t="s">
        <v>299</v>
      </c>
      <c r="D74" t="s">
        <v>300</v>
      </c>
      <c r="E74">
        <v>72381</v>
      </c>
      <c r="F74" t="s">
        <v>301</v>
      </c>
      <c r="G74" s="16">
        <v>1000</v>
      </c>
      <c r="H74" s="16">
        <v>3000000</v>
      </c>
      <c r="I74" s="16">
        <v>3000000000</v>
      </c>
      <c r="K74" s="29" t="str">
        <f t="shared" si="0"/>
        <v>Пшен</v>
      </c>
    </row>
    <row r="75" spans="1:11">
      <c r="A75"/>
      <c r="B75"/>
      <c r="C75"/>
      <c r="D75"/>
      <c r="E75"/>
      <c r="F75"/>
      <c r="G75" s="16"/>
      <c r="H75" s="16"/>
      <c r="I75" s="16"/>
      <c r="K75" s="29" t="str">
        <f t="shared" si="0"/>
        <v/>
      </c>
    </row>
    <row r="76" spans="1:11">
      <c r="I76" s="49">
        <f>SUM(I5:I75)</f>
        <v>120446416274</v>
      </c>
      <c r="J76" s="49">
        <f>SUM(J75:J75)</f>
        <v>0</v>
      </c>
      <c r="K76" s="29" t="str">
        <f t="shared" si="0"/>
        <v/>
      </c>
    </row>
    <row r="78" spans="1:11">
      <c r="I78" s="30" t="e">
        <f>#REF!-I76</f>
        <v>#REF!</v>
      </c>
    </row>
    <row r="83" spans="3:11">
      <c r="C83" s="18" t="s">
        <v>400</v>
      </c>
      <c r="F83" s="153" t="s">
        <v>401</v>
      </c>
      <c r="G83" s="30">
        <f>SUMIF($K$5:$K74,$F83,G$5:G74)</f>
        <v>38200</v>
      </c>
      <c r="H83" s="30">
        <f>I83/G83</f>
        <v>2968587.722513089</v>
      </c>
      <c r="I83" s="30">
        <f>SUMIF($K$5:$K75,$F83,I$5:I75)</f>
        <v>113400051000</v>
      </c>
      <c r="K83" s="30">
        <f t="shared" ref="K83:K100" si="1">COUNTIF(K$5:K$74,F83)</f>
        <v>50</v>
      </c>
    </row>
    <row r="84" spans="3:11">
      <c r="C84" t="s">
        <v>622</v>
      </c>
      <c r="F84" s="153" t="s">
        <v>884</v>
      </c>
      <c r="G84" s="30">
        <f>SUMIF($K$5:$K75,$F84,G$5:G75)</f>
        <v>5</v>
      </c>
      <c r="H84" s="30">
        <f t="shared" ref="H84:H100" si="2">I84/G84</f>
        <v>9226199</v>
      </c>
      <c r="I84" s="30">
        <f>SUMIF($K$5:$K80,$F84,I$5:I80)</f>
        <v>46130995</v>
      </c>
      <c r="K84" s="30">
        <f t="shared" si="1"/>
        <v>2</v>
      </c>
    </row>
    <row r="85" spans="3:11">
      <c r="C85" s="18" t="s">
        <v>402</v>
      </c>
      <c r="F85" s="153" t="s">
        <v>403</v>
      </c>
      <c r="G85" s="30">
        <f>SUMIF($K$5:$K76,$F85,G$5:G76)</f>
        <v>18400</v>
      </c>
      <c r="H85" s="30">
        <f t="shared" si="2"/>
        <v>11604.347826086956</v>
      </c>
      <c r="I85" s="30">
        <f>SUMIF($K$5:$K81,$F85,I$5:I81)</f>
        <v>213520000</v>
      </c>
      <c r="K85" s="30">
        <f t="shared" si="1"/>
        <v>4</v>
      </c>
    </row>
    <row r="86" spans="3:11">
      <c r="C86" s="154" t="s">
        <v>404</v>
      </c>
      <c r="F86" s="153" t="s">
        <v>405</v>
      </c>
      <c r="G86" s="30">
        <f>SUMIF($K$5:$K77,$F86,G$5:G77)</f>
        <v>0</v>
      </c>
      <c r="H86" s="30" t="e">
        <f t="shared" si="2"/>
        <v>#DIV/0!</v>
      </c>
      <c r="I86" s="30">
        <f>SUMIF($K$5:$K82,$F86,I$5:I82)</f>
        <v>0</v>
      </c>
      <c r="K86" s="30">
        <f t="shared" si="1"/>
        <v>0</v>
      </c>
    </row>
    <row r="87" spans="3:11">
      <c r="C87" s="155" t="s">
        <v>406</v>
      </c>
      <c r="F87" s="153" t="s">
        <v>407</v>
      </c>
      <c r="G87" s="30">
        <f>SUMIF($K$5:$K78,$F87,G$5:G78)</f>
        <v>0</v>
      </c>
      <c r="H87" s="30" t="e">
        <f t="shared" si="2"/>
        <v>#DIV/0!</v>
      </c>
      <c r="I87" s="30">
        <f>SUMIF($K$5:$K83,$F87,I$5:I83)</f>
        <v>0</v>
      </c>
      <c r="K87" s="30">
        <f t="shared" si="1"/>
        <v>0</v>
      </c>
    </row>
    <row r="88" spans="3:11">
      <c r="C88" s="154" t="s">
        <v>408</v>
      </c>
      <c r="F88" s="153" t="s">
        <v>409</v>
      </c>
      <c r="G88" s="30">
        <f>SUMIF($K$5:$K79,$F88,G$5:G79)</f>
        <v>2000</v>
      </c>
      <c r="H88" s="30">
        <f t="shared" si="2"/>
        <v>3050000</v>
      </c>
      <c r="I88" s="30">
        <f>SUMIF($K$5:$K84,$F88,I$5:I84)</f>
        <v>6100000000</v>
      </c>
      <c r="K88" s="30">
        <f t="shared" si="1"/>
        <v>2</v>
      </c>
    </row>
    <row r="89" spans="3:11">
      <c r="C89" s="18" t="s">
        <v>410</v>
      </c>
      <c r="F89" s="153" t="s">
        <v>411</v>
      </c>
      <c r="G89" s="30">
        <f>SUMIF($K$5:$K80,$F89,G$5:G80)</f>
        <v>25</v>
      </c>
      <c r="H89" s="30">
        <f t="shared" si="2"/>
        <v>3628571</v>
      </c>
      <c r="I89" s="30">
        <f>SUMIF($K$5:$K85,$F89,I$5:I85)</f>
        <v>90714275</v>
      </c>
      <c r="K89" s="30">
        <f t="shared" si="1"/>
        <v>1</v>
      </c>
    </row>
    <row r="90" spans="3:11">
      <c r="C90" t="s">
        <v>625</v>
      </c>
      <c r="F90" s="153" t="s">
        <v>881</v>
      </c>
      <c r="G90" s="30">
        <f>SUMIF($K$5:$K81,$F90,G$5:G81)</f>
        <v>150</v>
      </c>
      <c r="H90" s="30">
        <f t="shared" si="2"/>
        <v>37000</v>
      </c>
      <c r="I90" s="30">
        <f>SUMIF($K$5:$K86,$F90,I$5:I86)</f>
        <v>5550000</v>
      </c>
      <c r="K90" s="30">
        <f t="shared" si="1"/>
        <v>2</v>
      </c>
    </row>
    <row r="91" spans="3:11">
      <c r="C91" s="155" t="s">
        <v>412</v>
      </c>
      <c r="F91" s="153" t="s">
        <v>413</v>
      </c>
      <c r="G91" s="30">
        <f>SUMIF($K$5:$K82,$F91,G$5:G82)</f>
        <v>0</v>
      </c>
      <c r="H91" s="30" t="e">
        <f t="shared" si="2"/>
        <v>#DIV/0!</v>
      </c>
      <c r="I91" s="30">
        <f>SUMIF($K$5:$K87,$F91,I$5:I87)</f>
        <v>0</v>
      </c>
      <c r="K91" s="30">
        <f t="shared" si="1"/>
        <v>0</v>
      </c>
    </row>
    <row r="92" spans="3:11">
      <c r="C92" s="32" t="s">
        <v>414</v>
      </c>
      <c r="F92" s="153" t="s">
        <v>415</v>
      </c>
      <c r="G92" s="30">
        <f>SUMIF($K$5:$K83,$F92,G$5:G83)</f>
        <v>1895</v>
      </c>
      <c r="H92" s="30">
        <f t="shared" si="2"/>
        <v>296332.45382585755</v>
      </c>
      <c r="I92" s="30">
        <f>SUMIF($K$5:$K88,$F92,I$5:I88)</f>
        <v>561550000</v>
      </c>
      <c r="K92" s="30">
        <f t="shared" si="1"/>
        <v>5</v>
      </c>
    </row>
    <row r="93" spans="3:11">
      <c r="C93" t="s">
        <v>637</v>
      </c>
      <c r="F93" s="153" t="s">
        <v>882</v>
      </c>
      <c r="G93" s="30">
        <f>SUMIF($K$5:$K84,$F93,G$5:G84)</f>
        <v>36</v>
      </c>
      <c r="H93" s="30">
        <f t="shared" si="2"/>
        <v>125000</v>
      </c>
      <c r="I93" s="30">
        <f>SUMIF($K$5:$K89,$F93,I$5:I89)</f>
        <v>4500000</v>
      </c>
      <c r="K93" s="30">
        <f t="shared" si="1"/>
        <v>2</v>
      </c>
    </row>
    <row r="94" spans="3:11">
      <c r="C94" s="155" t="s">
        <v>416</v>
      </c>
      <c r="F94" s="32" t="s">
        <v>417</v>
      </c>
      <c r="G94" s="30">
        <f>SUMIF($K$5:$K85,$F94,G$5:G85)</f>
        <v>0</v>
      </c>
      <c r="H94" s="30" t="e">
        <f t="shared" si="2"/>
        <v>#DIV/0!</v>
      </c>
      <c r="I94" s="30">
        <f>SUMIF($K$5:$K90,$F94,I$5:I90)</f>
        <v>0</v>
      </c>
      <c r="K94" s="30">
        <f t="shared" si="1"/>
        <v>0</v>
      </c>
    </row>
    <row r="95" spans="3:11">
      <c r="C95" s="155" t="s">
        <v>418</v>
      </c>
      <c r="F95" s="153" t="s">
        <v>419</v>
      </c>
      <c r="G95" s="30">
        <f>SUMIF($K$5:$K86,$F95,G$5:G86)</f>
        <v>0</v>
      </c>
      <c r="H95" s="30" t="e">
        <f t="shared" si="2"/>
        <v>#DIV/0!</v>
      </c>
      <c r="I95" s="30">
        <f>SUMIF($K$5:$K91,$F95,I$5:I91)</f>
        <v>0</v>
      </c>
      <c r="K95" s="30">
        <f t="shared" si="1"/>
        <v>0</v>
      </c>
    </row>
    <row r="96" spans="3:11">
      <c r="C96" s="154" t="s">
        <v>420</v>
      </c>
      <c r="F96" s="32" t="s">
        <v>421</v>
      </c>
      <c r="G96" s="30">
        <f>SUMIF($K$5:$K87,$F96,G$5:G87)</f>
        <v>0</v>
      </c>
      <c r="H96" s="30" t="e">
        <f t="shared" si="2"/>
        <v>#DIV/0!</v>
      </c>
      <c r="I96" s="30">
        <f>SUMIF($K$5:$K92,$F96,I$5:I92)</f>
        <v>0</v>
      </c>
      <c r="K96" s="30">
        <f t="shared" si="1"/>
        <v>0</v>
      </c>
    </row>
    <row r="97" spans="3:11">
      <c r="C97" s="155" t="s">
        <v>422</v>
      </c>
      <c r="F97" s="32" t="s">
        <v>423</v>
      </c>
      <c r="G97" s="30">
        <f>SUMIF($K$5:$K88,$F97,G$5:G88)</f>
        <v>0</v>
      </c>
      <c r="H97" s="30" t="e">
        <f t="shared" si="2"/>
        <v>#DIV/0!</v>
      </c>
      <c r="I97" s="30">
        <f>SUMIF($K$5:$K92,$F97,I$5:I92)</f>
        <v>0</v>
      </c>
      <c r="K97" s="30">
        <f t="shared" si="1"/>
        <v>0</v>
      </c>
    </row>
    <row r="98" spans="3:11" ht="30">
      <c r="C98" s="155" t="s">
        <v>424</v>
      </c>
      <c r="F98" s="32" t="s">
        <v>425</v>
      </c>
      <c r="G98" s="30">
        <f>SUMIF($K$5:$K89,$F98,G$5:G89)</f>
        <v>0</v>
      </c>
      <c r="H98" s="30" t="e">
        <f t="shared" si="2"/>
        <v>#DIV/0!</v>
      </c>
      <c r="I98" s="30">
        <f>SUMIF($K$5:$K93,$F98,I$5:I93)</f>
        <v>0</v>
      </c>
      <c r="K98" s="30">
        <f t="shared" si="1"/>
        <v>0</v>
      </c>
    </row>
    <row r="99" spans="3:11" ht="30">
      <c r="C99" s="55" t="s">
        <v>426</v>
      </c>
      <c r="F99" s="32" t="s">
        <v>427</v>
      </c>
      <c r="G99" s="30">
        <f>SUMIF($K$5:$K90,$F99,G$5:G90)</f>
        <v>0</v>
      </c>
      <c r="H99" s="30" t="e">
        <f t="shared" si="2"/>
        <v>#DIV/0!</v>
      </c>
      <c r="I99" s="30">
        <f>SUMIF($K$5:$K94,$F99,I$5:I94)</f>
        <v>0</v>
      </c>
      <c r="K99" s="30">
        <f t="shared" si="1"/>
        <v>0</v>
      </c>
    </row>
    <row r="100" spans="3:11">
      <c r="C100" t="s">
        <v>428</v>
      </c>
      <c r="F100" s="32" t="s">
        <v>429</v>
      </c>
      <c r="G100" s="30">
        <f>SUMIF($K$5:$K91,$F100,G$5:G91)</f>
        <v>0</v>
      </c>
      <c r="H100" s="30" t="e">
        <f t="shared" si="2"/>
        <v>#DIV/0!</v>
      </c>
      <c r="I100" s="30">
        <f>SUMIF($K$5:$K95,$F100,I$5:I95)</f>
        <v>0</v>
      </c>
      <c r="K100" s="30">
        <f t="shared" si="1"/>
        <v>0</v>
      </c>
    </row>
    <row r="101" spans="3:11">
      <c r="I101" s="49">
        <f>SUM(I83:I100)</f>
        <v>120422016270</v>
      </c>
      <c r="J101" s="49">
        <f t="shared" ref="J101" si="3">SUM(J83:J98)</f>
        <v>0</v>
      </c>
      <c r="K101" s="49">
        <f>SUM(K83:K100)</f>
        <v>68</v>
      </c>
    </row>
    <row r="103" spans="3:11">
      <c r="I103" s="30">
        <f>I76-I101</f>
        <v>24400004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642"/>
  <sheetViews>
    <sheetView view="pageBreakPreview" topLeftCell="A932" zoomScaleNormal="100" zoomScaleSheetLayoutView="100" workbookViewId="0">
      <selection activeCell="I1093" sqref="I1093"/>
    </sheetView>
  </sheetViews>
  <sheetFormatPr defaultRowHeight="15"/>
  <cols>
    <col min="1" max="1" width="12.5703125" style="29" customWidth="1"/>
    <col min="2" max="2" width="12.7109375" style="29" customWidth="1"/>
    <col min="3" max="3" width="35.28515625" style="32" customWidth="1"/>
    <col min="4" max="4" width="10.42578125" style="29" customWidth="1"/>
    <col min="5" max="5" width="9.28515625" style="29" customWidth="1"/>
    <col min="6" max="6" width="61" style="29" customWidth="1"/>
    <col min="7" max="7" width="12" style="30" customWidth="1"/>
    <col min="8" max="8" width="19.140625" style="30" customWidth="1"/>
    <col min="9" max="9" width="19.7109375" style="30" customWidth="1"/>
    <col min="10" max="12" width="9.140625" style="29"/>
    <col min="13" max="13" width="23.85546875" style="29" customWidth="1"/>
    <col min="14" max="16" width="9.140625" style="29"/>
    <col min="17" max="17" width="12" style="29" bestFit="1" customWidth="1"/>
    <col min="18" max="16384" width="9.140625" style="29"/>
  </cols>
  <sheetData>
    <row r="1" spans="1:12">
      <c r="H1" s="39" t="s">
        <v>57</v>
      </c>
    </row>
    <row r="2" spans="1:12" s="21" customFormat="1">
      <c r="A2" s="255" t="s">
        <v>52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2" s="21" customFormat="1">
      <c r="A3" s="267" t="s">
        <v>876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2">
      <c r="A4" s="156" t="s">
        <v>22</v>
      </c>
      <c r="B4" s="156" t="s">
        <v>37</v>
      </c>
      <c r="C4" s="157" t="s">
        <v>45</v>
      </c>
      <c r="D4" s="156" t="s">
        <v>46</v>
      </c>
      <c r="E4" s="156" t="s">
        <v>40</v>
      </c>
      <c r="F4" s="156" t="s">
        <v>41</v>
      </c>
      <c r="G4" s="158" t="s">
        <v>42</v>
      </c>
      <c r="H4" s="158" t="s">
        <v>43</v>
      </c>
      <c r="I4" s="158" t="s">
        <v>44</v>
      </c>
    </row>
    <row r="5" spans="1:12">
      <c r="A5">
        <v>7316043</v>
      </c>
      <c r="B5" t="s">
        <v>952</v>
      </c>
      <c r="C5" t="s">
        <v>70</v>
      </c>
      <c r="D5" t="s">
        <v>71</v>
      </c>
      <c r="E5">
        <v>45285</v>
      </c>
      <c r="F5" t="s">
        <v>62</v>
      </c>
      <c r="G5" s="16">
        <v>390</v>
      </c>
      <c r="H5" s="16">
        <v>3424500</v>
      </c>
      <c r="I5" s="16">
        <v>133555500</v>
      </c>
      <c r="K5" s="29" t="str">
        <f t="shared" ref="K5:K68" si="0">LEFT(F5,4)</f>
        <v>Спир</v>
      </c>
      <c r="L5" s="29" t="s">
        <v>430</v>
      </c>
    </row>
    <row r="6" spans="1:12">
      <c r="A6">
        <v>7313660</v>
      </c>
      <c r="B6" t="s">
        <v>953</v>
      </c>
      <c r="C6" t="s">
        <v>124</v>
      </c>
      <c r="D6" t="s">
        <v>125</v>
      </c>
      <c r="E6">
        <v>45433</v>
      </c>
      <c r="F6" t="s">
        <v>63</v>
      </c>
      <c r="G6" s="16">
        <v>40</v>
      </c>
      <c r="H6" s="16">
        <v>4491200</v>
      </c>
      <c r="I6" s="16">
        <v>17964800</v>
      </c>
      <c r="K6" s="29" t="str">
        <f t="shared" si="0"/>
        <v>Спир</v>
      </c>
      <c r="L6" s="29" t="s">
        <v>430</v>
      </c>
    </row>
    <row r="7" spans="1:12">
      <c r="A7">
        <v>7313659</v>
      </c>
      <c r="B7" t="s">
        <v>953</v>
      </c>
      <c r="C7" t="s">
        <v>653</v>
      </c>
      <c r="D7" t="s">
        <v>654</v>
      </c>
      <c r="E7">
        <v>45433</v>
      </c>
      <c r="F7" t="s">
        <v>63</v>
      </c>
      <c r="G7" s="16">
        <v>100</v>
      </c>
      <c r="H7" s="16">
        <v>4491300</v>
      </c>
      <c r="I7" s="16">
        <v>44913000</v>
      </c>
      <c r="K7" s="29" t="str">
        <f t="shared" si="0"/>
        <v>Спир</v>
      </c>
      <c r="L7" s="29" t="s">
        <v>430</v>
      </c>
    </row>
    <row r="8" spans="1:12">
      <c r="A8">
        <v>7313623</v>
      </c>
      <c r="B8" t="s">
        <v>953</v>
      </c>
      <c r="C8" t="s">
        <v>185</v>
      </c>
      <c r="D8" t="s">
        <v>186</v>
      </c>
      <c r="E8">
        <v>45285</v>
      </c>
      <c r="F8" t="s">
        <v>62</v>
      </c>
      <c r="G8" s="16">
        <v>190</v>
      </c>
      <c r="H8" s="16">
        <v>3450999</v>
      </c>
      <c r="I8" s="16">
        <v>65568981</v>
      </c>
      <c r="K8" s="29" t="str">
        <f t="shared" si="0"/>
        <v>Спир</v>
      </c>
      <c r="L8" s="29" t="s">
        <v>430</v>
      </c>
    </row>
    <row r="9" spans="1:12">
      <c r="A9">
        <v>7313622</v>
      </c>
      <c r="B9" t="s">
        <v>953</v>
      </c>
      <c r="C9" t="s">
        <v>138</v>
      </c>
      <c r="D9" t="s">
        <v>139</v>
      </c>
      <c r="E9">
        <v>45285</v>
      </c>
      <c r="F9" t="s">
        <v>62</v>
      </c>
      <c r="G9" s="16">
        <v>100</v>
      </c>
      <c r="H9" s="16">
        <v>3452000</v>
      </c>
      <c r="I9" s="16">
        <v>34520000</v>
      </c>
      <c r="K9" s="29" t="str">
        <f t="shared" si="0"/>
        <v>Спир</v>
      </c>
      <c r="L9" s="29" t="s">
        <v>430</v>
      </c>
    </row>
    <row r="10" spans="1:12">
      <c r="A10">
        <v>7313240</v>
      </c>
      <c r="B10" t="s">
        <v>954</v>
      </c>
      <c r="C10" t="s">
        <v>79</v>
      </c>
      <c r="D10" t="s">
        <v>80</v>
      </c>
      <c r="E10">
        <v>401597</v>
      </c>
      <c r="F10" t="s">
        <v>860</v>
      </c>
      <c r="G10" s="16">
        <v>1600</v>
      </c>
      <c r="H10" s="16">
        <v>136961000</v>
      </c>
      <c r="I10" s="16">
        <v>547844000</v>
      </c>
      <c r="K10" s="29" t="str">
        <f t="shared" si="0"/>
        <v>Спир</v>
      </c>
      <c r="L10" s="29" t="s">
        <v>430</v>
      </c>
    </row>
    <row r="11" spans="1:12">
      <c r="A11">
        <v>7311366</v>
      </c>
      <c r="B11" t="s">
        <v>954</v>
      </c>
      <c r="C11" t="s">
        <v>955</v>
      </c>
      <c r="D11" t="s">
        <v>956</v>
      </c>
      <c r="E11">
        <v>45433</v>
      </c>
      <c r="F11" t="s">
        <v>63</v>
      </c>
      <c r="G11" s="16">
        <v>1000</v>
      </c>
      <c r="H11" s="16">
        <v>4491200</v>
      </c>
      <c r="I11" s="16">
        <v>449120000</v>
      </c>
      <c r="K11" s="29" t="str">
        <f t="shared" si="0"/>
        <v>Спир</v>
      </c>
      <c r="L11" s="29" t="s">
        <v>430</v>
      </c>
    </row>
    <row r="12" spans="1:12">
      <c r="A12">
        <v>7311336</v>
      </c>
      <c r="B12" t="s">
        <v>954</v>
      </c>
      <c r="C12" t="s">
        <v>662</v>
      </c>
      <c r="D12" t="s">
        <v>663</v>
      </c>
      <c r="E12">
        <v>9945285</v>
      </c>
      <c r="F12" t="s">
        <v>248</v>
      </c>
      <c r="G12" s="16">
        <v>300</v>
      </c>
      <c r="H12" s="16">
        <v>3434000</v>
      </c>
      <c r="I12" s="16">
        <v>103020000</v>
      </c>
      <c r="K12" s="29" t="str">
        <f t="shared" si="0"/>
        <v>Спир</v>
      </c>
      <c r="L12" s="29" t="s">
        <v>430</v>
      </c>
    </row>
    <row r="13" spans="1:12">
      <c r="A13">
        <v>7311335</v>
      </c>
      <c r="B13" t="s">
        <v>954</v>
      </c>
      <c r="C13" t="s">
        <v>662</v>
      </c>
      <c r="D13" t="s">
        <v>663</v>
      </c>
      <c r="E13">
        <v>45285</v>
      </c>
      <c r="F13" t="s">
        <v>62</v>
      </c>
      <c r="G13" s="16">
        <v>330</v>
      </c>
      <c r="H13" s="16">
        <v>3435000</v>
      </c>
      <c r="I13" s="16">
        <v>113355000</v>
      </c>
      <c r="K13" s="29" t="str">
        <f t="shared" si="0"/>
        <v>Спир</v>
      </c>
      <c r="L13" s="29" t="s">
        <v>430</v>
      </c>
    </row>
    <row r="14" spans="1:12">
      <c r="A14">
        <v>7311334</v>
      </c>
      <c r="B14" t="s">
        <v>954</v>
      </c>
      <c r="C14" t="s">
        <v>655</v>
      </c>
      <c r="D14" t="s">
        <v>656</v>
      </c>
      <c r="E14">
        <v>45285</v>
      </c>
      <c r="F14" t="s">
        <v>62</v>
      </c>
      <c r="G14" s="16">
        <v>70</v>
      </c>
      <c r="H14" s="16">
        <v>3441888</v>
      </c>
      <c r="I14" s="16">
        <v>24093216</v>
      </c>
      <c r="K14" s="29" t="str">
        <f t="shared" si="0"/>
        <v>Спир</v>
      </c>
      <c r="L14" s="29" t="s">
        <v>430</v>
      </c>
    </row>
    <row r="15" spans="1:12">
      <c r="A15">
        <v>7309286</v>
      </c>
      <c r="B15" t="s">
        <v>957</v>
      </c>
      <c r="C15" t="s">
        <v>98</v>
      </c>
      <c r="D15" t="s">
        <v>99</v>
      </c>
      <c r="E15">
        <v>45285</v>
      </c>
      <c r="F15" t="s">
        <v>62</v>
      </c>
      <c r="G15" s="16">
        <v>180</v>
      </c>
      <c r="H15" s="16">
        <v>3434000</v>
      </c>
      <c r="I15" s="16">
        <v>61812000</v>
      </c>
      <c r="K15" s="29" t="str">
        <f t="shared" si="0"/>
        <v>Спир</v>
      </c>
      <c r="L15" s="29" t="s">
        <v>430</v>
      </c>
    </row>
    <row r="16" spans="1:12">
      <c r="A16">
        <v>7307241</v>
      </c>
      <c r="B16" t="s">
        <v>958</v>
      </c>
      <c r="C16" t="s">
        <v>116</v>
      </c>
      <c r="D16" t="s">
        <v>117</v>
      </c>
      <c r="E16">
        <v>45285</v>
      </c>
      <c r="F16" t="s">
        <v>62</v>
      </c>
      <c r="G16" s="16">
        <v>100</v>
      </c>
      <c r="H16" s="16">
        <v>3448000</v>
      </c>
      <c r="I16" s="16">
        <v>34480000</v>
      </c>
      <c r="K16" s="29" t="str">
        <f t="shared" si="0"/>
        <v>Спир</v>
      </c>
      <c r="L16" s="29" t="s">
        <v>430</v>
      </c>
    </row>
    <row r="17" spans="1:12">
      <c r="A17">
        <v>7307240</v>
      </c>
      <c r="B17" t="s">
        <v>958</v>
      </c>
      <c r="C17" t="s">
        <v>287</v>
      </c>
      <c r="D17" t="s">
        <v>288</v>
      </c>
      <c r="E17">
        <v>45285</v>
      </c>
      <c r="F17" t="s">
        <v>62</v>
      </c>
      <c r="G17" s="16">
        <v>200</v>
      </c>
      <c r="H17" s="16">
        <v>3450008</v>
      </c>
      <c r="I17" s="16">
        <v>69000160</v>
      </c>
      <c r="K17" s="29" t="str">
        <f t="shared" si="0"/>
        <v>Спир</v>
      </c>
      <c r="L17" s="29" t="s">
        <v>430</v>
      </c>
    </row>
    <row r="18" spans="1:12">
      <c r="A18">
        <v>7307239</v>
      </c>
      <c r="B18" t="s">
        <v>958</v>
      </c>
      <c r="C18" t="s">
        <v>757</v>
      </c>
      <c r="D18" t="s">
        <v>872</v>
      </c>
      <c r="E18">
        <v>45285</v>
      </c>
      <c r="F18" t="s">
        <v>62</v>
      </c>
      <c r="G18" s="16">
        <v>100</v>
      </c>
      <c r="H18" s="16">
        <v>3451000</v>
      </c>
      <c r="I18" s="16">
        <v>34510000</v>
      </c>
      <c r="K18" s="29" t="str">
        <f t="shared" si="0"/>
        <v>Спир</v>
      </c>
      <c r="L18" s="29" t="s">
        <v>430</v>
      </c>
    </row>
    <row r="19" spans="1:12">
      <c r="A19">
        <v>7306375</v>
      </c>
      <c r="B19" t="s">
        <v>959</v>
      </c>
      <c r="C19" t="s">
        <v>102</v>
      </c>
      <c r="D19" t="s">
        <v>103</v>
      </c>
      <c r="E19">
        <v>401598</v>
      </c>
      <c r="F19" t="s">
        <v>863</v>
      </c>
      <c r="G19" s="16">
        <v>1200</v>
      </c>
      <c r="H19" s="16">
        <v>137362000</v>
      </c>
      <c r="I19" s="16">
        <v>412086000</v>
      </c>
      <c r="K19" s="29" t="str">
        <f t="shared" si="0"/>
        <v>Спир</v>
      </c>
      <c r="L19" s="29" t="s">
        <v>430</v>
      </c>
    </row>
    <row r="20" spans="1:12">
      <c r="A20">
        <v>7305208</v>
      </c>
      <c r="B20" t="s">
        <v>959</v>
      </c>
      <c r="C20" t="s">
        <v>655</v>
      </c>
      <c r="D20" t="s">
        <v>656</v>
      </c>
      <c r="E20">
        <v>45285</v>
      </c>
      <c r="F20" t="s">
        <v>62</v>
      </c>
      <c r="G20" s="16">
        <v>220</v>
      </c>
      <c r="H20" s="16">
        <v>3443888</v>
      </c>
      <c r="I20" s="16">
        <v>75765536</v>
      </c>
      <c r="K20" s="29" t="str">
        <f t="shared" si="0"/>
        <v>Спир</v>
      </c>
      <c r="L20" s="29" t="s">
        <v>430</v>
      </c>
    </row>
    <row r="21" spans="1:12">
      <c r="A21">
        <v>7305207</v>
      </c>
      <c r="B21" t="s">
        <v>959</v>
      </c>
      <c r="C21" t="s">
        <v>274</v>
      </c>
      <c r="D21" t="s">
        <v>281</v>
      </c>
      <c r="E21">
        <v>45285</v>
      </c>
      <c r="F21" t="s">
        <v>62</v>
      </c>
      <c r="G21" s="16">
        <v>180</v>
      </c>
      <c r="H21" s="16">
        <v>3450000</v>
      </c>
      <c r="I21" s="16">
        <v>62100000</v>
      </c>
      <c r="K21" s="29" t="str">
        <f t="shared" si="0"/>
        <v>Спир</v>
      </c>
      <c r="L21" s="29" t="s">
        <v>430</v>
      </c>
    </row>
    <row r="22" spans="1:12">
      <c r="A22">
        <v>7304498</v>
      </c>
      <c r="B22" t="s">
        <v>960</v>
      </c>
      <c r="C22" t="s">
        <v>102</v>
      </c>
      <c r="D22" t="s">
        <v>103</v>
      </c>
      <c r="E22">
        <v>401598</v>
      </c>
      <c r="F22" t="s">
        <v>863</v>
      </c>
      <c r="G22" s="16">
        <v>2000</v>
      </c>
      <c r="H22" s="16">
        <v>137361000</v>
      </c>
      <c r="I22" s="16">
        <v>686805000</v>
      </c>
      <c r="K22" s="29" t="str">
        <f t="shared" si="0"/>
        <v>Спир</v>
      </c>
      <c r="L22" s="29" t="s">
        <v>430</v>
      </c>
    </row>
    <row r="23" spans="1:12">
      <c r="A23">
        <v>7303251</v>
      </c>
      <c r="B23" t="s">
        <v>960</v>
      </c>
      <c r="C23" t="s">
        <v>116</v>
      </c>
      <c r="D23" t="s">
        <v>117</v>
      </c>
      <c r="E23">
        <v>45285</v>
      </c>
      <c r="F23" t="s">
        <v>62</v>
      </c>
      <c r="G23" s="16">
        <v>400</v>
      </c>
      <c r="H23" s="16">
        <v>3432571</v>
      </c>
      <c r="I23" s="16">
        <v>137302840</v>
      </c>
      <c r="K23" s="29" t="str">
        <f t="shared" si="0"/>
        <v>Спир</v>
      </c>
      <c r="L23" s="29" t="s">
        <v>430</v>
      </c>
    </row>
    <row r="24" spans="1:12">
      <c r="A24">
        <v>7302235</v>
      </c>
      <c r="B24" t="s">
        <v>961</v>
      </c>
      <c r="C24" t="s">
        <v>924</v>
      </c>
      <c r="D24" t="s">
        <v>962</v>
      </c>
      <c r="E24">
        <v>45433</v>
      </c>
      <c r="F24" t="s">
        <v>63</v>
      </c>
      <c r="G24" s="16">
        <v>200</v>
      </c>
      <c r="H24" s="16">
        <v>4491200</v>
      </c>
      <c r="I24" s="16">
        <v>89824000</v>
      </c>
      <c r="K24" s="29" t="str">
        <f t="shared" si="0"/>
        <v>Спир</v>
      </c>
      <c r="L24" s="29" t="s">
        <v>430</v>
      </c>
    </row>
    <row r="25" spans="1:12">
      <c r="A25">
        <v>7301936</v>
      </c>
      <c r="B25" t="s">
        <v>961</v>
      </c>
      <c r="C25" t="s">
        <v>102</v>
      </c>
      <c r="D25" t="s">
        <v>103</v>
      </c>
      <c r="E25">
        <v>401598</v>
      </c>
      <c r="F25" t="s">
        <v>863</v>
      </c>
      <c r="G25" s="16">
        <v>1200</v>
      </c>
      <c r="H25" s="16">
        <v>137362000</v>
      </c>
      <c r="I25" s="16">
        <v>412086000</v>
      </c>
      <c r="K25" s="29" t="str">
        <f t="shared" si="0"/>
        <v>Спир</v>
      </c>
      <c r="L25" s="29" t="s">
        <v>430</v>
      </c>
    </row>
    <row r="26" spans="1:12">
      <c r="A26">
        <v>7300806</v>
      </c>
      <c r="B26" t="s">
        <v>961</v>
      </c>
      <c r="C26" t="s">
        <v>662</v>
      </c>
      <c r="D26" t="s">
        <v>663</v>
      </c>
      <c r="E26">
        <v>45285</v>
      </c>
      <c r="F26" t="s">
        <v>62</v>
      </c>
      <c r="G26" s="16">
        <v>50</v>
      </c>
      <c r="H26" s="16">
        <v>3428000</v>
      </c>
      <c r="I26" s="16">
        <v>17140000</v>
      </c>
      <c r="K26" s="29" t="str">
        <f t="shared" si="0"/>
        <v>Спир</v>
      </c>
      <c r="L26" s="29" t="s">
        <v>430</v>
      </c>
    </row>
    <row r="27" spans="1:12">
      <c r="A27">
        <v>7300804</v>
      </c>
      <c r="B27" t="s">
        <v>961</v>
      </c>
      <c r="C27" t="s">
        <v>170</v>
      </c>
      <c r="D27" t="s">
        <v>171</v>
      </c>
      <c r="E27">
        <v>45285</v>
      </c>
      <c r="F27" t="s">
        <v>62</v>
      </c>
      <c r="G27" s="16">
        <v>30</v>
      </c>
      <c r="H27" s="16">
        <v>3448571</v>
      </c>
      <c r="I27" s="16">
        <v>10345713</v>
      </c>
      <c r="K27" s="29" t="str">
        <f t="shared" si="0"/>
        <v>Спир</v>
      </c>
      <c r="L27" s="29" t="s">
        <v>430</v>
      </c>
    </row>
    <row r="28" spans="1:12">
      <c r="A28">
        <v>7300803</v>
      </c>
      <c r="B28" t="s">
        <v>961</v>
      </c>
      <c r="C28" t="s">
        <v>274</v>
      </c>
      <c r="D28" t="s">
        <v>281</v>
      </c>
      <c r="E28">
        <v>45285</v>
      </c>
      <c r="F28" t="s">
        <v>62</v>
      </c>
      <c r="G28" s="16">
        <v>20</v>
      </c>
      <c r="H28" s="16">
        <v>3471000</v>
      </c>
      <c r="I28" s="16">
        <v>6942000</v>
      </c>
      <c r="K28" s="29" t="str">
        <f t="shared" si="0"/>
        <v>Спир</v>
      </c>
      <c r="L28" s="29" t="s">
        <v>430</v>
      </c>
    </row>
    <row r="29" spans="1:12">
      <c r="A29">
        <v>7299355</v>
      </c>
      <c r="B29" t="s">
        <v>963</v>
      </c>
      <c r="C29" t="s">
        <v>102</v>
      </c>
      <c r="D29" t="s">
        <v>103</v>
      </c>
      <c r="E29">
        <v>401598</v>
      </c>
      <c r="F29" t="s">
        <v>863</v>
      </c>
      <c r="G29" s="16">
        <v>2000</v>
      </c>
      <c r="H29" s="16">
        <v>137362000</v>
      </c>
      <c r="I29" s="16">
        <v>686810000</v>
      </c>
      <c r="K29" s="29" t="str">
        <f t="shared" si="0"/>
        <v>Спир</v>
      </c>
      <c r="L29" s="29" t="s">
        <v>430</v>
      </c>
    </row>
    <row r="30" spans="1:12">
      <c r="A30">
        <v>7298144</v>
      </c>
      <c r="B30" t="s">
        <v>963</v>
      </c>
      <c r="C30" t="s">
        <v>170</v>
      </c>
      <c r="D30" t="s">
        <v>171</v>
      </c>
      <c r="E30">
        <v>45285</v>
      </c>
      <c r="F30" t="s">
        <v>62</v>
      </c>
      <c r="G30" s="16">
        <v>170</v>
      </c>
      <c r="H30" s="16">
        <v>3462000</v>
      </c>
      <c r="I30" s="16">
        <v>58854000</v>
      </c>
      <c r="K30" s="29" t="str">
        <f t="shared" si="0"/>
        <v>Спир</v>
      </c>
      <c r="L30" s="29" t="s">
        <v>430</v>
      </c>
    </row>
    <row r="31" spans="1:12">
      <c r="A31">
        <v>7298143</v>
      </c>
      <c r="B31" t="s">
        <v>963</v>
      </c>
      <c r="C31" t="s">
        <v>662</v>
      </c>
      <c r="D31" t="s">
        <v>663</v>
      </c>
      <c r="E31">
        <v>45285</v>
      </c>
      <c r="F31" t="s">
        <v>62</v>
      </c>
      <c r="G31" s="16">
        <v>180</v>
      </c>
      <c r="H31" s="16">
        <v>3463571</v>
      </c>
      <c r="I31" s="16">
        <v>62344278</v>
      </c>
      <c r="K31" s="29" t="str">
        <f t="shared" si="0"/>
        <v>Спир</v>
      </c>
      <c r="L31" s="29" t="s">
        <v>430</v>
      </c>
    </row>
    <row r="32" spans="1:12">
      <c r="A32">
        <v>7298142</v>
      </c>
      <c r="B32" t="s">
        <v>963</v>
      </c>
      <c r="C32" t="s">
        <v>75</v>
      </c>
      <c r="D32" t="s">
        <v>76</v>
      </c>
      <c r="E32">
        <v>45285</v>
      </c>
      <c r="F32" t="s">
        <v>62</v>
      </c>
      <c r="G32" s="16">
        <v>50</v>
      </c>
      <c r="H32" s="16">
        <v>3500000</v>
      </c>
      <c r="I32" s="16">
        <v>17500000</v>
      </c>
      <c r="K32" s="29" t="str">
        <f t="shared" si="0"/>
        <v>Спир</v>
      </c>
      <c r="L32" s="29" t="s">
        <v>430</v>
      </c>
    </row>
    <row r="33" spans="1:12">
      <c r="A33">
        <v>7296465</v>
      </c>
      <c r="B33" t="s">
        <v>964</v>
      </c>
      <c r="C33" t="s">
        <v>86</v>
      </c>
      <c r="D33" t="s">
        <v>87</v>
      </c>
      <c r="E33">
        <v>401596</v>
      </c>
      <c r="F33" t="s">
        <v>859</v>
      </c>
      <c r="G33" s="16">
        <v>1200</v>
      </c>
      <c r="H33" s="16">
        <v>136960000</v>
      </c>
      <c r="I33" s="16">
        <v>41088000</v>
      </c>
      <c r="K33" s="29" t="str">
        <f t="shared" si="0"/>
        <v>Спир</v>
      </c>
      <c r="L33" s="29" t="s">
        <v>430</v>
      </c>
    </row>
    <row r="34" spans="1:12">
      <c r="A34">
        <v>7295152</v>
      </c>
      <c r="B34" t="s">
        <v>964</v>
      </c>
      <c r="C34" t="s">
        <v>662</v>
      </c>
      <c r="D34" t="s">
        <v>663</v>
      </c>
      <c r="E34">
        <v>45285</v>
      </c>
      <c r="F34" t="s">
        <v>62</v>
      </c>
      <c r="G34" s="16">
        <v>220</v>
      </c>
      <c r="H34" s="16">
        <v>3442571</v>
      </c>
      <c r="I34" s="16">
        <v>75736562</v>
      </c>
      <c r="K34" s="29" t="str">
        <f t="shared" si="0"/>
        <v>Спир</v>
      </c>
      <c r="L34" s="29" t="s">
        <v>430</v>
      </c>
    </row>
    <row r="35" spans="1:12">
      <c r="A35">
        <v>7295151</v>
      </c>
      <c r="B35" t="s">
        <v>964</v>
      </c>
      <c r="C35" t="s">
        <v>655</v>
      </c>
      <c r="D35" t="s">
        <v>656</v>
      </c>
      <c r="E35">
        <v>45285</v>
      </c>
      <c r="F35" t="s">
        <v>62</v>
      </c>
      <c r="G35" s="16">
        <v>180</v>
      </c>
      <c r="H35" s="16">
        <v>3451888</v>
      </c>
      <c r="I35" s="16">
        <v>62133984</v>
      </c>
      <c r="K35" s="29" t="str">
        <f t="shared" si="0"/>
        <v>Спир</v>
      </c>
      <c r="L35" s="29" t="s">
        <v>430</v>
      </c>
    </row>
    <row r="36" spans="1:12">
      <c r="A36">
        <v>7293560</v>
      </c>
      <c r="B36" t="s">
        <v>965</v>
      </c>
      <c r="C36" t="s">
        <v>102</v>
      </c>
      <c r="D36" t="s">
        <v>103</v>
      </c>
      <c r="E36">
        <v>401598</v>
      </c>
      <c r="F36" t="s">
        <v>863</v>
      </c>
      <c r="G36" s="16">
        <v>1200</v>
      </c>
      <c r="H36" s="16">
        <v>137364000</v>
      </c>
      <c r="I36" s="16">
        <v>412092000</v>
      </c>
      <c r="K36" s="29" t="str">
        <f t="shared" si="0"/>
        <v>Спир</v>
      </c>
      <c r="L36" s="29" t="s">
        <v>430</v>
      </c>
    </row>
    <row r="37" spans="1:12">
      <c r="A37">
        <v>7293559</v>
      </c>
      <c r="B37" t="s">
        <v>965</v>
      </c>
      <c r="C37" t="s">
        <v>86</v>
      </c>
      <c r="D37" t="s">
        <v>87</v>
      </c>
      <c r="E37">
        <v>401596</v>
      </c>
      <c r="F37" t="s">
        <v>859</v>
      </c>
      <c r="G37" s="16">
        <v>2000</v>
      </c>
      <c r="H37" s="16">
        <v>136960000</v>
      </c>
      <c r="I37" s="16">
        <v>68480000</v>
      </c>
      <c r="K37" s="29" t="str">
        <f t="shared" si="0"/>
        <v>Спир</v>
      </c>
      <c r="L37" s="29" t="s">
        <v>430</v>
      </c>
    </row>
    <row r="38" spans="1:12">
      <c r="A38">
        <v>7293558</v>
      </c>
      <c r="B38" t="s">
        <v>965</v>
      </c>
      <c r="C38" t="s">
        <v>142</v>
      </c>
      <c r="D38" t="s">
        <v>143</v>
      </c>
      <c r="E38">
        <v>401596</v>
      </c>
      <c r="F38" t="s">
        <v>859</v>
      </c>
      <c r="G38" s="16">
        <v>1200</v>
      </c>
      <c r="H38" s="16">
        <v>136963000</v>
      </c>
      <c r="I38" s="16">
        <v>41088900</v>
      </c>
      <c r="K38" s="29" t="str">
        <f t="shared" si="0"/>
        <v>Спир</v>
      </c>
      <c r="L38" s="29" t="s">
        <v>430</v>
      </c>
    </row>
    <row r="39" spans="1:12">
      <c r="A39">
        <v>7292277</v>
      </c>
      <c r="B39" t="s">
        <v>965</v>
      </c>
      <c r="C39" t="s">
        <v>662</v>
      </c>
      <c r="D39" t="s">
        <v>663</v>
      </c>
      <c r="E39">
        <v>45285</v>
      </c>
      <c r="F39" t="s">
        <v>62</v>
      </c>
      <c r="G39" s="16">
        <v>420</v>
      </c>
      <c r="H39" s="16">
        <v>3433555</v>
      </c>
      <c r="I39" s="16">
        <v>144209310</v>
      </c>
      <c r="K39" s="29" t="str">
        <f t="shared" si="0"/>
        <v>Спир</v>
      </c>
      <c r="L39" s="29" t="s">
        <v>430</v>
      </c>
    </row>
    <row r="40" spans="1:12">
      <c r="A40">
        <v>7292276</v>
      </c>
      <c r="B40" t="s">
        <v>965</v>
      </c>
      <c r="C40" t="s">
        <v>140</v>
      </c>
      <c r="D40" t="s">
        <v>141</v>
      </c>
      <c r="E40">
        <v>45285</v>
      </c>
      <c r="F40" t="s">
        <v>62</v>
      </c>
      <c r="G40" s="16">
        <v>100</v>
      </c>
      <c r="H40" s="16">
        <v>3433777</v>
      </c>
      <c r="I40" s="16">
        <v>34337770</v>
      </c>
      <c r="K40" s="29" t="str">
        <f t="shared" si="0"/>
        <v>Спир</v>
      </c>
      <c r="L40" s="29" t="s">
        <v>430</v>
      </c>
    </row>
    <row r="41" spans="1:12">
      <c r="A41">
        <v>7292275</v>
      </c>
      <c r="B41" t="s">
        <v>965</v>
      </c>
      <c r="C41" t="s">
        <v>72</v>
      </c>
      <c r="D41" t="s">
        <v>73</v>
      </c>
      <c r="E41">
        <v>45285</v>
      </c>
      <c r="F41" t="s">
        <v>62</v>
      </c>
      <c r="G41" s="16">
        <v>280</v>
      </c>
      <c r="H41" s="16">
        <v>3434000</v>
      </c>
      <c r="I41" s="16">
        <v>96152000</v>
      </c>
      <c r="K41" s="29" t="str">
        <f t="shared" si="0"/>
        <v>Спир</v>
      </c>
      <c r="L41" s="29" t="s">
        <v>430</v>
      </c>
    </row>
    <row r="42" spans="1:12">
      <c r="A42">
        <v>7290409</v>
      </c>
      <c r="B42" t="s">
        <v>966</v>
      </c>
      <c r="C42" t="s">
        <v>102</v>
      </c>
      <c r="D42" t="s">
        <v>103</v>
      </c>
      <c r="E42">
        <v>401598</v>
      </c>
      <c r="F42" t="s">
        <v>863</v>
      </c>
      <c r="G42" s="16">
        <v>2000</v>
      </c>
      <c r="H42" s="16">
        <v>137363777</v>
      </c>
      <c r="I42" s="16">
        <v>686818885</v>
      </c>
      <c r="K42" s="29" t="str">
        <f t="shared" si="0"/>
        <v>Спир</v>
      </c>
      <c r="L42" s="29" t="s">
        <v>430</v>
      </c>
    </row>
    <row r="43" spans="1:12">
      <c r="A43">
        <v>7290408</v>
      </c>
      <c r="B43" t="s">
        <v>966</v>
      </c>
      <c r="C43" t="s">
        <v>142</v>
      </c>
      <c r="D43" t="s">
        <v>143</v>
      </c>
      <c r="E43">
        <v>401596</v>
      </c>
      <c r="F43" t="s">
        <v>859</v>
      </c>
      <c r="G43" s="16">
        <v>400</v>
      </c>
      <c r="H43" s="16">
        <v>136962333</v>
      </c>
      <c r="I43" s="16">
        <v>13696233.300000001</v>
      </c>
      <c r="K43" s="29" t="str">
        <f t="shared" si="0"/>
        <v>Спир</v>
      </c>
      <c r="L43" s="29" t="s">
        <v>430</v>
      </c>
    </row>
    <row r="44" spans="1:12">
      <c r="A44">
        <v>7290407</v>
      </c>
      <c r="B44" t="s">
        <v>966</v>
      </c>
      <c r="C44" t="s">
        <v>199</v>
      </c>
      <c r="D44" t="s">
        <v>200</v>
      </c>
      <c r="E44">
        <v>401596</v>
      </c>
      <c r="F44" t="s">
        <v>859</v>
      </c>
      <c r="G44" s="16">
        <v>1200</v>
      </c>
      <c r="H44" s="16">
        <v>136963111</v>
      </c>
      <c r="I44" s="16">
        <v>41088933.299999997</v>
      </c>
      <c r="K44" s="29" t="str">
        <f t="shared" si="0"/>
        <v>Спир</v>
      </c>
      <c r="L44" s="29" t="s">
        <v>430</v>
      </c>
    </row>
    <row r="45" spans="1:12">
      <c r="A45">
        <v>7289041</v>
      </c>
      <c r="B45" t="s">
        <v>966</v>
      </c>
      <c r="C45" t="s">
        <v>114</v>
      </c>
      <c r="D45" t="s">
        <v>115</v>
      </c>
      <c r="E45">
        <v>45433</v>
      </c>
      <c r="F45" t="s">
        <v>63</v>
      </c>
      <c r="G45" s="16">
        <v>300</v>
      </c>
      <c r="H45" s="16">
        <v>4491200</v>
      </c>
      <c r="I45" s="16">
        <v>134736000</v>
      </c>
      <c r="K45" s="29" t="str">
        <f t="shared" si="0"/>
        <v>Спир</v>
      </c>
      <c r="L45" s="29" t="s">
        <v>430</v>
      </c>
    </row>
    <row r="46" spans="1:12">
      <c r="A46">
        <v>7289040</v>
      </c>
      <c r="B46" t="s">
        <v>966</v>
      </c>
      <c r="C46" t="s">
        <v>967</v>
      </c>
      <c r="D46" t="s">
        <v>296</v>
      </c>
      <c r="E46">
        <v>45433</v>
      </c>
      <c r="F46" t="s">
        <v>63</v>
      </c>
      <c r="G46" s="16">
        <v>10</v>
      </c>
      <c r="H46" s="16">
        <v>4491220</v>
      </c>
      <c r="I46" s="16">
        <v>4491220</v>
      </c>
      <c r="K46" s="29" t="str">
        <f t="shared" si="0"/>
        <v>Спир</v>
      </c>
      <c r="L46" s="29" t="s">
        <v>430</v>
      </c>
    </row>
    <row r="47" spans="1:12">
      <c r="A47">
        <v>7289007</v>
      </c>
      <c r="B47" t="s">
        <v>966</v>
      </c>
      <c r="C47" t="s">
        <v>81</v>
      </c>
      <c r="D47" t="s">
        <v>82</v>
      </c>
      <c r="E47">
        <v>45285</v>
      </c>
      <c r="F47" t="s">
        <v>62</v>
      </c>
      <c r="G47" s="16">
        <v>190</v>
      </c>
      <c r="H47" s="16">
        <v>3462888</v>
      </c>
      <c r="I47" s="16">
        <v>65794872</v>
      </c>
      <c r="K47" s="29" t="str">
        <f t="shared" si="0"/>
        <v>Спир</v>
      </c>
      <c r="L47" s="29" t="s">
        <v>430</v>
      </c>
    </row>
    <row r="48" spans="1:12">
      <c r="A48">
        <v>7289006</v>
      </c>
      <c r="B48" t="s">
        <v>966</v>
      </c>
      <c r="C48" t="s">
        <v>134</v>
      </c>
      <c r="D48" t="s">
        <v>135</v>
      </c>
      <c r="E48">
        <v>45285</v>
      </c>
      <c r="F48" t="s">
        <v>62</v>
      </c>
      <c r="G48" s="16">
        <v>200</v>
      </c>
      <c r="H48" s="16">
        <v>3463111</v>
      </c>
      <c r="I48" s="16">
        <v>69262220</v>
      </c>
      <c r="K48" s="29" t="str">
        <f t="shared" si="0"/>
        <v>Спир</v>
      </c>
      <c r="L48" s="29" t="s">
        <v>430</v>
      </c>
    </row>
    <row r="49" spans="1:12">
      <c r="A49">
        <v>7289005</v>
      </c>
      <c r="B49" t="s">
        <v>966</v>
      </c>
      <c r="C49" t="s">
        <v>100</v>
      </c>
      <c r="D49" t="s">
        <v>101</v>
      </c>
      <c r="E49">
        <v>45285</v>
      </c>
      <c r="F49" t="s">
        <v>62</v>
      </c>
      <c r="G49" s="16">
        <v>10</v>
      </c>
      <c r="H49" s="16">
        <v>3463222</v>
      </c>
      <c r="I49" s="16">
        <v>3463222</v>
      </c>
      <c r="K49" s="29" t="str">
        <f t="shared" si="0"/>
        <v>Спир</v>
      </c>
      <c r="L49" s="29" t="s">
        <v>430</v>
      </c>
    </row>
    <row r="50" spans="1:12">
      <c r="A50">
        <v>7287485</v>
      </c>
      <c r="B50" t="s">
        <v>968</v>
      </c>
      <c r="C50" t="s">
        <v>272</v>
      </c>
      <c r="D50" t="s">
        <v>279</v>
      </c>
      <c r="E50">
        <v>45433</v>
      </c>
      <c r="F50" t="s">
        <v>63</v>
      </c>
      <c r="G50" s="16">
        <v>200</v>
      </c>
      <c r="H50" s="16">
        <v>4491200</v>
      </c>
      <c r="I50" s="16">
        <v>89824000</v>
      </c>
      <c r="K50" s="29" t="str">
        <f t="shared" si="0"/>
        <v>Спир</v>
      </c>
      <c r="L50" s="29" t="s">
        <v>430</v>
      </c>
    </row>
    <row r="51" spans="1:12">
      <c r="A51">
        <v>7287484</v>
      </c>
      <c r="B51" t="s">
        <v>968</v>
      </c>
      <c r="C51" t="s">
        <v>105</v>
      </c>
      <c r="D51" t="s">
        <v>106</v>
      </c>
      <c r="E51">
        <v>45433</v>
      </c>
      <c r="F51" t="s">
        <v>63</v>
      </c>
      <c r="G51" s="16">
        <v>50</v>
      </c>
      <c r="H51" s="16">
        <v>4491200</v>
      </c>
      <c r="I51" s="16">
        <v>22456000</v>
      </c>
      <c r="K51" s="29" t="str">
        <f t="shared" si="0"/>
        <v>Спир</v>
      </c>
      <c r="L51" s="29" t="s">
        <v>430</v>
      </c>
    </row>
    <row r="52" spans="1:12">
      <c r="A52">
        <v>7287128</v>
      </c>
      <c r="B52" t="s">
        <v>968</v>
      </c>
      <c r="C52" t="s">
        <v>102</v>
      </c>
      <c r="D52" t="s">
        <v>103</v>
      </c>
      <c r="E52">
        <v>401598</v>
      </c>
      <c r="F52" t="s">
        <v>863</v>
      </c>
      <c r="G52" s="16">
        <v>2000</v>
      </c>
      <c r="H52" s="16">
        <v>137362000</v>
      </c>
      <c r="I52" s="16">
        <v>686810000</v>
      </c>
      <c r="K52" s="29" t="str">
        <f t="shared" si="0"/>
        <v>Спир</v>
      </c>
      <c r="L52" s="29" t="s">
        <v>430</v>
      </c>
    </row>
    <row r="53" spans="1:12">
      <c r="A53">
        <v>7287127</v>
      </c>
      <c r="B53" t="s">
        <v>968</v>
      </c>
      <c r="C53" t="s">
        <v>142</v>
      </c>
      <c r="D53" t="s">
        <v>143</v>
      </c>
      <c r="E53">
        <v>401596</v>
      </c>
      <c r="F53" t="s">
        <v>859</v>
      </c>
      <c r="G53" s="16">
        <v>1600</v>
      </c>
      <c r="H53" s="16">
        <v>136962000</v>
      </c>
      <c r="I53" s="16">
        <v>54784800</v>
      </c>
      <c r="K53" s="29" t="str">
        <f t="shared" si="0"/>
        <v>Спир</v>
      </c>
      <c r="L53" s="29" t="s">
        <v>430</v>
      </c>
    </row>
    <row r="54" spans="1:12">
      <c r="A54">
        <v>7285718</v>
      </c>
      <c r="B54" t="s">
        <v>968</v>
      </c>
      <c r="C54" t="s">
        <v>96</v>
      </c>
      <c r="D54" t="s">
        <v>97</v>
      </c>
      <c r="E54">
        <v>45433</v>
      </c>
      <c r="F54" t="s">
        <v>63</v>
      </c>
      <c r="G54" s="16">
        <v>90</v>
      </c>
      <c r="H54" s="16">
        <v>4492000</v>
      </c>
      <c r="I54" s="16">
        <v>40428000</v>
      </c>
      <c r="K54" s="29" t="str">
        <f t="shared" si="0"/>
        <v>Спир</v>
      </c>
      <c r="L54" s="29" t="s">
        <v>430</v>
      </c>
    </row>
    <row r="55" spans="1:12">
      <c r="A55">
        <v>7285697</v>
      </c>
      <c r="B55" t="s">
        <v>968</v>
      </c>
      <c r="C55" t="s">
        <v>81</v>
      </c>
      <c r="D55" t="s">
        <v>82</v>
      </c>
      <c r="E55">
        <v>45285</v>
      </c>
      <c r="F55" t="s">
        <v>62</v>
      </c>
      <c r="G55" s="16">
        <v>250</v>
      </c>
      <c r="H55" s="16">
        <v>3448999</v>
      </c>
      <c r="I55" s="16">
        <v>86224975</v>
      </c>
      <c r="K55" s="29" t="str">
        <f t="shared" si="0"/>
        <v>Спир</v>
      </c>
      <c r="L55" s="29" t="s">
        <v>430</v>
      </c>
    </row>
    <row r="56" spans="1:12">
      <c r="A56">
        <v>7285696</v>
      </c>
      <c r="B56" t="s">
        <v>968</v>
      </c>
      <c r="C56" t="s">
        <v>291</v>
      </c>
      <c r="D56" t="s">
        <v>292</v>
      </c>
      <c r="E56">
        <v>45285</v>
      </c>
      <c r="F56" t="s">
        <v>62</v>
      </c>
      <c r="G56" s="16">
        <v>150</v>
      </c>
      <c r="H56" s="16">
        <v>3450000</v>
      </c>
      <c r="I56" s="16">
        <v>51750000</v>
      </c>
      <c r="K56" s="29" t="str">
        <f t="shared" si="0"/>
        <v>Спир</v>
      </c>
      <c r="L56" s="29" t="s">
        <v>430</v>
      </c>
    </row>
    <row r="57" spans="1:12">
      <c r="A57">
        <v>7285116</v>
      </c>
      <c r="B57" t="s">
        <v>969</v>
      </c>
      <c r="C57" t="s">
        <v>375</v>
      </c>
      <c r="D57" t="s">
        <v>376</v>
      </c>
      <c r="E57">
        <v>45433</v>
      </c>
      <c r="F57" t="s">
        <v>63</v>
      </c>
      <c r="G57" s="16">
        <v>10</v>
      </c>
      <c r="H57" s="16">
        <v>4491200</v>
      </c>
      <c r="I57" s="16">
        <v>4491200</v>
      </c>
      <c r="K57" s="29" t="str">
        <f t="shared" si="0"/>
        <v>Спир</v>
      </c>
      <c r="L57" s="29" t="s">
        <v>430</v>
      </c>
    </row>
    <row r="58" spans="1:12">
      <c r="A58">
        <v>7284664</v>
      </c>
      <c r="B58" t="s">
        <v>969</v>
      </c>
      <c r="C58" t="s">
        <v>102</v>
      </c>
      <c r="D58" t="s">
        <v>103</v>
      </c>
      <c r="E58">
        <v>401598</v>
      </c>
      <c r="F58" t="s">
        <v>863</v>
      </c>
      <c r="G58" s="16">
        <v>1200</v>
      </c>
      <c r="H58" s="16">
        <v>137362000</v>
      </c>
      <c r="I58" s="16">
        <v>412086000</v>
      </c>
      <c r="K58" s="29" t="str">
        <f t="shared" si="0"/>
        <v>Спир</v>
      </c>
      <c r="L58" s="29" t="s">
        <v>430</v>
      </c>
    </row>
    <row r="59" spans="1:12">
      <c r="A59">
        <v>7284663</v>
      </c>
      <c r="B59" t="s">
        <v>969</v>
      </c>
      <c r="C59" t="s">
        <v>142</v>
      </c>
      <c r="D59" t="s">
        <v>143</v>
      </c>
      <c r="E59">
        <v>401599</v>
      </c>
      <c r="F59" t="s">
        <v>861</v>
      </c>
      <c r="G59" s="16">
        <v>1600</v>
      </c>
      <c r="H59" s="16">
        <v>137362000</v>
      </c>
      <c r="I59" s="16">
        <v>54944800</v>
      </c>
      <c r="K59" s="29" t="str">
        <f t="shared" si="0"/>
        <v>Спир</v>
      </c>
      <c r="L59" s="29" t="s">
        <v>430</v>
      </c>
    </row>
    <row r="60" spans="1:12">
      <c r="A60">
        <v>7284662</v>
      </c>
      <c r="B60" t="s">
        <v>969</v>
      </c>
      <c r="C60" t="s">
        <v>86</v>
      </c>
      <c r="D60" t="s">
        <v>87</v>
      </c>
      <c r="E60">
        <v>401596</v>
      </c>
      <c r="F60" t="s">
        <v>859</v>
      </c>
      <c r="G60" s="16">
        <v>18400</v>
      </c>
      <c r="H60" s="16">
        <v>136960000</v>
      </c>
      <c r="I60" s="16">
        <v>630016000</v>
      </c>
      <c r="K60" s="29" t="str">
        <f t="shared" si="0"/>
        <v>Спир</v>
      </c>
      <c r="L60" s="29" t="s">
        <v>430</v>
      </c>
    </row>
    <row r="61" spans="1:12">
      <c r="A61">
        <v>7284661</v>
      </c>
      <c r="B61" t="s">
        <v>969</v>
      </c>
      <c r="C61" t="s">
        <v>179</v>
      </c>
      <c r="D61" t="s">
        <v>180</v>
      </c>
      <c r="E61">
        <v>401596</v>
      </c>
      <c r="F61" t="s">
        <v>859</v>
      </c>
      <c r="G61" s="16">
        <v>3200</v>
      </c>
      <c r="H61" s="16">
        <v>136960001</v>
      </c>
      <c r="I61" s="16">
        <v>109568000.8</v>
      </c>
      <c r="K61" s="29" t="str">
        <f t="shared" si="0"/>
        <v>Спир</v>
      </c>
      <c r="L61" s="29" t="s">
        <v>430</v>
      </c>
    </row>
    <row r="62" spans="1:12">
      <c r="A62">
        <v>7284660</v>
      </c>
      <c r="B62" t="s">
        <v>969</v>
      </c>
      <c r="C62" t="s">
        <v>393</v>
      </c>
      <c r="D62" t="s">
        <v>394</v>
      </c>
      <c r="E62">
        <v>401597</v>
      </c>
      <c r="F62" t="s">
        <v>860</v>
      </c>
      <c r="G62" s="16">
        <v>800</v>
      </c>
      <c r="H62" s="16">
        <v>136962000</v>
      </c>
      <c r="I62" s="16">
        <v>273924000</v>
      </c>
      <c r="K62" s="29" t="str">
        <f t="shared" si="0"/>
        <v>Спир</v>
      </c>
      <c r="L62" s="29" t="s">
        <v>430</v>
      </c>
    </row>
    <row r="63" spans="1:12">
      <c r="A63">
        <v>7282365</v>
      </c>
      <c r="B63" t="s">
        <v>969</v>
      </c>
      <c r="C63" t="s">
        <v>662</v>
      </c>
      <c r="D63" t="s">
        <v>663</v>
      </c>
      <c r="E63">
        <v>45285</v>
      </c>
      <c r="F63" t="s">
        <v>62</v>
      </c>
      <c r="G63" s="16">
        <v>280</v>
      </c>
      <c r="H63" s="16">
        <v>3436111</v>
      </c>
      <c r="I63" s="16">
        <v>96211108</v>
      </c>
      <c r="K63" s="29" t="str">
        <f t="shared" si="0"/>
        <v>Спир</v>
      </c>
      <c r="L63" s="29" t="s">
        <v>430</v>
      </c>
    </row>
    <row r="64" spans="1:12">
      <c r="A64">
        <v>7282364</v>
      </c>
      <c r="B64" t="s">
        <v>969</v>
      </c>
      <c r="C64" t="s">
        <v>655</v>
      </c>
      <c r="D64" t="s">
        <v>656</v>
      </c>
      <c r="E64">
        <v>45285</v>
      </c>
      <c r="F64" t="s">
        <v>62</v>
      </c>
      <c r="G64" s="16">
        <v>120</v>
      </c>
      <c r="H64" s="16">
        <v>3441888</v>
      </c>
      <c r="I64" s="16">
        <v>41302656</v>
      </c>
      <c r="K64" s="29" t="str">
        <f t="shared" si="0"/>
        <v>Спир</v>
      </c>
      <c r="L64" s="29" t="s">
        <v>430</v>
      </c>
    </row>
    <row r="65" spans="1:12">
      <c r="A65">
        <v>7281227</v>
      </c>
      <c r="B65" t="s">
        <v>970</v>
      </c>
      <c r="C65" t="s">
        <v>142</v>
      </c>
      <c r="D65" t="s">
        <v>143</v>
      </c>
      <c r="E65">
        <v>401599</v>
      </c>
      <c r="F65" t="s">
        <v>861</v>
      </c>
      <c r="G65" s="16">
        <v>1600</v>
      </c>
      <c r="H65" s="16">
        <v>137362999</v>
      </c>
      <c r="I65" s="16">
        <v>54945199.600000001</v>
      </c>
      <c r="K65" s="29" t="str">
        <f t="shared" si="0"/>
        <v>Спир</v>
      </c>
      <c r="L65" s="29" t="s">
        <v>430</v>
      </c>
    </row>
    <row r="66" spans="1:12">
      <c r="A66">
        <v>7281226</v>
      </c>
      <c r="B66" t="s">
        <v>970</v>
      </c>
      <c r="C66" t="s">
        <v>393</v>
      </c>
      <c r="D66" t="s">
        <v>394</v>
      </c>
      <c r="E66">
        <v>401597</v>
      </c>
      <c r="F66" t="s">
        <v>860</v>
      </c>
      <c r="G66" s="16">
        <v>2000</v>
      </c>
      <c r="H66" s="16">
        <v>136962571</v>
      </c>
      <c r="I66" s="16">
        <v>684812855</v>
      </c>
      <c r="K66" s="29" t="str">
        <f t="shared" si="0"/>
        <v>Спир</v>
      </c>
      <c r="L66" s="29" t="s">
        <v>430</v>
      </c>
    </row>
    <row r="67" spans="1:12">
      <c r="A67">
        <v>7279727</v>
      </c>
      <c r="B67" t="s">
        <v>970</v>
      </c>
      <c r="C67" t="s">
        <v>116</v>
      </c>
      <c r="D67" t="s">
        <v>117</v>
      </c>
      <c r="E67">
        <v>45285</v>
      </c>
      <c r="F67" t="s">
        <v>62</v>
      </c>
      <c r="G67" s="16">
        <v>100</v>
      </c>
      <c r="H67" s="16">
        <v>3429571</v>
      </c>
      <c r="I67" s="16">
        <v>34295710</v>
      </c>
      <c r="K67" s="29" t="str">
        <f t="shared" si="0"/>
        <v>Спир</v>
      </c>
      <c r="L67" s="29" t="s">
        <v>430</v>
      </c>
    </row>
    <row r="68" spans="1:12">
      <c r="A68">
        <v>7279324</v>
      </c>
      <c r="B68" t="s">
        <v>971</v>
      </c>
      <c r="C68" t="s">
        <v>393</v>
      </c>
      <c r="D68" t="s">
        <v>394</v>
      </c>
      <c r="E68">
        <v>401597</v>
      </c>
      <c r="F68" t="s">
        <v>860</v>
      </c>
      <c r="G68" s="16">
        <v>400</v>
      </c>
      <c r="H68" s="16">
        <v>136962000</v>
      </c>
      <c r="I68" s="16">
        <v>136962000</v>
      </c>
      <c r="K68" s="29" t="str">
        <f t="shared" si="0"/>
        <v>Спир</v>
      </c>
      <c r="L68" s="29" t="s">
        <v>430</v>
      </c>
    </row>
    <row r="69" spans="1:12">
      <c r="A69">
        <v>7279323</v>
      </c>
      <c r="B69" t="s">
        <v>971</v>
      </c>
      <c r="C69" t="s">
        <v>393</v>
      </c>
      <c r="D69" t="s">
        <v>394</v>
      </c>
      <c r="E69">
        <v>401597</v>
      </c>
      <c r="F69" t="s">
        <v>860</v>
      </c>
      <c r="G69" s="16">
        <v>1200</v>
      </c>
      <c r="H69" s="16">
        <v>136963000</v>
      </c>
      <c r="I69" s="16">
        <v>410889000</v>
      </c>
      <c r="K69" s="29" t="str">
        <f t="shared" ref="K69:K132" si="1">LEFT(F69,4)</f>
        <v>Спир</v>
      </c>
      <c r="L69" s="29" t="s">
        <v>430</v>
      </c>
    </row>
    <row r="70" spans="1:12">
      <c r="A70">
        <v>7279088</v>
      </c>
      <c r="B70" t="s">
        <v>971</v>
      </c>
      <c r="C70" t="s">
        <v>972</v>
      </c>
      <c r="D70" t="s">
        <v>973</v>
      </c>
      <c r="E70">
        <v>45433</v>
      </c>
      <c r="F70" t="s">
        <v>63</v>
      </c>
      <c r="G70" s="16">
        <v>130</v>
      </c>
      <c r="H70" s="16">
        <v>4491200</v>
      </c>
      <c r="I70" s="16">
        <v>58385600</v>
      </c>
      <c r="K70" s="29" t="str">
        <f t="shared" si="1"/>
        <v>Спир</v>
      </c>
      <c r="L70" s="29" t="s">
        <v>430</v>
      </c>
    </row>
    <row r="71" spans="1:12">
      <c r="A71">
        <v>7279072</v>
      </c>
      <c r="B71" t="s">
        <v>971</v>
      </c>
      <c r="C71" t="s">
        <v>116</v>
      </c>
      <c r="D71" t="s">
        <v>117</v>
      </c>
      <c r="E71">
        <v>45285</v>
      </c>
      <c r="F71" t="s">
        <v>62</v>
      </c>
      <c r="G71" s="16">
        <v>400</v>
      </c>
      <c r="H71" s="16">
        <v>3428000</v>
      </c>
      <c r="I71" s="16">
        <v>137120000</v>
      </c>
      <c r="K71" s="29" t="str">
        <f t="shared" si="1"/>
        <v>Спир</v>
      </c>
      <c r="L71" s="29" t="s">
        <v>430</v>
      </c>
    </row>
    <row r="72" spans="1:12">
      <c r="A72">
        <v>7278742</v>
      </c>
      <c r="B72" t="s">
        <v>971</v>
      </c>
      <c r="C72" t="s">
        <v>172</v>
      </c>
      <c r="D72" t="s">
        <v>173</v>
      </c>
      <c r="E72">
        <v>401597</v>
      </c>
      <c r="F72" t="s">
        <v>860</v>
      </c>
      <c r="G72" s="16">
        <v>400</v>
      </c>
      <c r="H72" s="16">
        <v>137000000</v>
      </c>
      <c r="I72" s="16">
        <v>137000000</v>
      </c>
      <c r="K72" s="29" t="str">
        <f t="shared" si="1"/>
        <v>Спир</v>
      </c>
      <c r="L72" s="29" t="s">
        <v>430</v>
      </c>
    </row>
    <row r="73" spans="1:12">
      <c r="A73">
        <v>7276663</v>
      </c>
      <c r="B73" t="s">
        <v>974</v>
      </c>
      <c r="C73" t="s">
        <v>924</v>
      </c>
      <c r="D73" t="s">
        <v>962</v>
      </c>
      <c r="E73">
        <v>45433</v>
      </c>
      <c r="F73" t="s">
        <v>63</v>
      </c>
      <c r="G73" s="16">
        <v>200</v>
      </c>
      <c r="H73" s="16">
        <v>4491200</v>
      </c>
      <c r="I73" s="16">
        <v>89824000</v>
      </c>
      <c r="K73" s="29" t="str">
        <f t="shared" si="1"/>
        <v>Спир</v>
      </c>
      <c r="L73" s="29" t="s">
        <v>430</v>
      </c>
    </row>
    <row r="74" spans="1:12">
      <c r="A74">
        <v>7276310</v>
      </c>
      <c r="B74" t="s">
        <v>974</v>
      </c>
      <c r="C74" t="s">
        <v>102</v>
      </c>
      <c r="D74" t="s">
        <v>103</v>
      </c>
      <c r="E74">
        <v>401598</v>
      </c>
      <c r="F74" t="s">
        <v>863</v>
      </c>
      <c r="G74" s="16">
        <v>1600</v>
      </c>
      <c r="H74" s="16">
        <v>137362000</v>
      </c>
      <c r="I74" s="16">
        <v>549448000</v>
      </c>
      <c r="K74" s="29" t="str">
        <f t="shared" si="1"/>
        <v>Спир</v>
      </c>
      <c r="L74" s="29" t="s">
        <v>430</v>
      </c>
    </row>
    <row r="75" spans="1:12">
      <c r="A75">
        <v>7276309</v>
      </c>
      <c r="B75" t="s">
        <v>974</v>
      </c>
      <c r="C75" t="s">
        <v>172</v>
      </c>
      <c r="D75" t="s">
        <v>173</v>
      </c>
      <c r="E75">
        <v>401597</v>
      </c>
      <c r="F75" t="s">
        <v>860</v>
      </c>
      <c r="G75" s="16">
        <v>400</v>
      </c>
      <c r="H75" s="16">
        <v>136999999</v>
      </c>
      <c r="I75" s="16">
        <v>136999999</v>
      </c>
      <c r="K75" s="29" t="str">
        <f t="shared" si="1"/>
        <v>Спир</v>
      </c>
      <c r="L75" s="29" t="s">
        <v>430</v>
      </c>
    </row>
    <row r="76" spans="1:12">
      <c r="A76">
        <v>7275325</v>
      </c>
      <c r="B76" t="s">
        <v>974</v>
      </c>
      <c r="C76" t="s">
        <v>170</v>
      </c>
      <c r="D76" t="s">
        <v>171</v>
      </c>
      <c r="E76">
        <v>45285</v>
      </c>
      <c r="F76" t="s">
        <v>62</v>
      </c>
      <c r="G76" s="16">
        <v>140</v>
      </c>
      <c r="H76" s="16">
        <v>3434571</v>
      </c>
      <c r="I76" s="16">
        <v>48083994</v>
      </c>
      <c r="K76" s="29" t="str">
        <f t="shared" si="1"/>
        <v>Спир</v>
      </c>
      <c r="L76" s="29" t="s">
        <v>430</v>
      </c>
    </row>
    <row r="77" spans="1:12">
      <c r="A77">
        <v>7274756</v>
      </c>
      <c r="B77" t="s">
        <v>975</v>
      </c>
      <c r="C77" t="s">
        <v>385</v>
      </c>
      <c r="D77" t="s">
        <v>386</v>
      </c>
      <c r="E77">
        <v>45433</v>
      </c>
      <c r="F77" t="s">
        <v>63</v>
      </c>
      <c r="G77" s="16">
        <v>300</v>
      </c>
      <c r="H77" s="16">
        <v>4491200</v>
      </c>
      <c r="I77" s="16">
        <v>134736000</v>
      </c>
      <c r="K77" s="29" t="str">
        <f t="shared" si="1"/>
        <v>Спир</v>
      </c>
      <c r="L77" s="29" t="s">
        <v>430</v>
      </c>
    </row>
    <row r="78" spans="1:12">
      <c r="A78">
        <v>7274755</v>
      </c>
      <c r="B78" t="s">
        <v>975</v>
      </c>
      <c r="C78" t="s">
        <v>683</v>
      </c>
      <c r="D78" t="s">
        <v>684</v>
      </c>
      <c r="E78">
        <v>45433</v>
      </c>
      <c r="F78" t="s">
        <v>63</v>
      </c>
      <c r="G78" s="16">
        <v>100</v>
      </c>
      <c r="H78" s="16">
        <v>4491200</v>
      </c>
      <c r="I78" s="16">
        <v>44912000</v>
      </c>
      <c r="K78" s="29" t="str">
        <f t="shared" si="1"/>
        <v>Спир</v>
      </c>
      <c r="L78" s="29" t="s">
        <v>430</v>
      </c>
    </row>
    <row r="79" spans="1:12">
      <c r="A79">
        <v>7274429</v>
      </c>
      <c r="B79" t="s">
        <v>975</v>
      </c>
      <c r="C79" t="s">
        <v>79</v>
      </c>
      <c r="D79" t="s">
        <v>80</v>
      </c>
      <c r="E79">
        <v>401597</v>
      </c>
      <c r="F79" t="s">
        <v>860</v>
      </c>
      <c r="G79" s="16">
        <v>1600</v>
      </c>
      <c r="H79" s="16">
        <v>136961111</v>
      </c>
      <c r="I79" s="16">
        <v>547844444</v>
      </c>
      <c r="K79" s="29" t="str">
        <f t="shared" si="1"/>
        <v>Спир</v>
      </c>
      <c r="L79" s="29" t="s">
        <v>430</v>
      </c>
    </row>
    <row r="80" spans="1:12">
      <c r="A80">
        <v>7273428</v>
      </c>
      <c r="B80" t="s">
        <v>975</v>
      </c>
      <c r="C80" t="s">
        <v>170</v>
      </c>
      <c r="D80" t="s">
        <v>171</v>
      </c>
      <c r="E80">
        <v>45285</v>
      </c>
      <c r="F80" t="s">
        <v>62</v>
      </c>
      <c r="G80" s="16">
        <v>60</v>
      </c>
      <c r="H80" s="16">
        <v>3453788</v>
      </c>
      <c r="I80" s="16">
        <v>20722728</v>
      </c>
      <c r="K80" s="29" t="str">
        <f t="shared" si="1"/>
        <v>Спир</v>
      </c>
      <c r="L80" s="29" t="s">
        <v>430</v>
      </c>
    </row>
    <row r="81" spans="1:12">
      <c r="A81">
        <v>7273427</v>
      </c>
      <c r="B81" t="s">
        <v>975</v>
      </c>
      <c r="C81" t="s">
        <v>205</v>
      </c>
      <c r="D81" t="s">
        <v>206</v>
      </c>
      <c r="E81">
        <v>45285</v>
      </c>
      <c r="F81" t="s">
        <v>62</v>
      </c>
      <c r="G81" s="16">
        <v>140</v>
      </c>
      <c r="H81" s="16">
        <v>3462000</v>
      </c>
      <c r="I81" s="16">
        <v>48468000</v>
      </c>
      <c r="K81" s="29" t="str">
        <f t="shared" si="1"/>
        <v>Спир</v>
      </c>
      <c r="L81" s="29" t="s">
        <v>430</v>
      </c>
    </row>
    <row r="82" spans="1:12">
      <c r="A82">
        <v>7273426</v>
      </c>
      <c r="B82" t="s">
        <v>975</v>
      </c>
      <c r="C82" t="s">
        <v>185</v>
      </c>
      <c r="D82" t="s">
        <v>186</v>
      </c>
      <c r="E82">
        <v>45285</v>
      </c>
      <c r="F82" t="s">
        <v>62</v>
      </c>
      <c r="G82" s="16">
        <v>200</v>
      </c>
      <c r="H82" s="16">
        <v>3480000</v>
      </c>
      <c r="I82" s="16">
        <v>69600000</v>
      </c>
      <c r="K82" s="29" t="str">
        <f t="shared" si="1"/>
        <v>Спир</v>
      </c>
      <c r="L82" s="29" t="s">
        <v>430</v>
      </c>
    </row>
    <row r="83" spans="1:12">
      <c r="A83">
        <v>7272420</v>
      </c>
      <c r="B83" t="s">
        <v>976</v>
      </c>
      <c r="C83" t="s">
        <v>102</v>
      </c>
      <c r="D83" t="s">
        <v>103</v>
      </c>
      <c r="E83">
        <v>401598</v>
      </c>
      <c r="F83" t="s">
        <v>863</v>
      </c>
      <c r="G83" s="16">
        <v>1600</v>
      </c>
      <c r="H83" s="16">
        <v>137360666</v>
      </c>
      <c r="I83" s="16">
        <v>549442664</v>
      </c>
      <c r="K83" s="29" t="str">
        <f t="shared" si="1"/>
        <v>Спир</v>
      </c>
      <c r="L83" s="29" t="s">
        <v>430</v>
      </c>
    </row>
    <row r="84" spans="1:12">
      <c r="A84">
        <v>7272419</v>
      </c>
      <c r="B84" t="s">
        <v>976</v>
      </c>
      <c r="C84" t="s">
        <v>79</v>
      </c>
      <c r="D84" t="s">
        <v>80</v>
      </c>
      <c r="E84">
        <v>401597</v>
      </c>
      <c r="F84" t="s">
        <v>860</v>
      </c>
      <c r="G84" s="16">
        <v>400</v>
      </c>
      <c r="H84" s="16">
        <v>136961000</v>
      </c>
      <c r="I84" s="16">
        <v>136961000</v>
      </c>
      <c r="K84" s="29" t="str">
        <f t="shared" si="1"/>
        <v>Спир</v>
      </c>
      <c r="L84" s="29" t="s">
        <v>430</v>
      </c>
    </row>
    <row r="85" spans="1:12">
      <c r="A85">
        <v>7271412</v>
      </c>
      <c r="B85" t="s">
        <v>976</v>
      </c>
      <c r="C85" t="s">
        <v>205</v>
      </c>
      <c r="D85" t="s">
        <v>206</v>
      </c>
      <c r="E85">
        <v>45285</v>
      </c>
      <c r="F85" t="s">
        <v>62</v>
      </c>
      <c r="G85" s="16">
        <v>50</v>
      </c>
      <c r="H85" s="16">
        <v>3451000</v>
      </c>
      <c r="I85" s="16">
        <v>17255000</v>
      </c>
      <c r="K85" s="29" t="str">
        <f t="shared" si="1"/>
        <v>Спир</v>
      </c>
      <c r="L85" s="29" t="s">
        <v>430</v>
      </c>
    </row>
    <row r="86" spans="1:12">
      <c r="A86">
        <v>7271411</v>
      </c>
      <c r="B86" t="s">
        <v>976</v>
      </c>
      <c r="C86" t="s">
        <v>234</v>
      </c>
      <c r="D86" t="s">
        <v>235</v>
      </c>
      <c r="E86">
        <v>45285</v>
      </c>
      <c r="F86" t="s">
        <v>62</v>
      </c>
      <c r="G86" s="16">
        <v>300</v>
      </c>
      <c r="H86" s="16">
        <v>3451999</v>
      </c>
      <c r="I86" s="16">
        <v>103559970</v>
      </c>
      <c r="K86" s="29" t="str">
        <f t="shared" si="1"/>
        <v>Спир</v>
      </c>
      <c r="L86" s="29" t="s">
        <v>430</v>
      </c>
    </row>
    <row r="87" spans="1:12">
      <c r="A87">
        <v>7271410</v>
      </c>
      <c r="B87" t="s">
        <v>976</v>
      </c>
      <c r="C87" t="s">
        <v>293</v>
      </c>
      <c r="D87" t="s">
        <v>242</v>
      </c>
      <c r="E87">
        <v>45285</v>
      </c>
      <c r="F87" t="s">
        <v>62</v>
      </c>
      <c r="G87" s="16">
        <v>50</v>
      </c>
      <c r="H87" s="16">
        <v>3470999</v>
      </c>
      <c r="I87" s="16">
        <v>17354995</v>
      </c>
      <c r="K87" s="29" t="str">
        <f t="shared" si="1"/>
        <v>Спир</v>
      </c>
      <c r="L87" s="29" t="s">
        <v>430</v>
      </c>
    </row>
    <row r="88" spans="1:12">
      <c r="A88">
        <v>7271005</v>
      </c>
      <c r="B88" t="s">
        <v>977</v>
      </c>
      <c r="C88" t="s">
        <v>102</v>
      </c>
      <c r="D88" t="s">
        <v>103</v>
      </c>
      <c r="E88">
        <v>401598</v>
      </c>
      <c r="F88" t="s">
        <v>863</v>
      </c>
      <c r="G88" s="16">
        <v>800</v>
      </c>
      <c r="H88" s="16">
        <v>137362000</v>
      </c>
      <c r="I88" s="16">
        <v>274724000</v>
      </c>
      <c r="K88" s="29" t="str">
        <f t="shared" si="1"/>
        <v>Спир</v>
      </c>
      <c r="L88" s="29" t="s">
        <v>430</v>
      </c>
    </row>
    <row r="89" spans="1:12">
      <c r="A89">
        <v>7271002</v>
      </c>
      <c r="B89" t="s">
        <v>977</v>
      </c>
      <c r="C89" t="s">
        <v>79</v>
      </c>
      <c r="D89" t="s">
        <v>80</v>
      </c>
      <c r="E89">
        <v>401597</v>
      </c>
      <c r="F89" t="s">
        <v>860</v>
      </c>
      <c r="G89" s="16">
        <v>1200</v>
      </c>
      <c r="H89" s="16">
        <v>136962000</v>
      </c>
      <c r="I89" s="16">
        <v>410886000</v>
      </c>
      <c r="K89" s="29" t="str">
        <f t="shared" si="1"/>
        <v>Спир</v>
      </c>
      <c r="L89" s="29" t="s">
        <v>430</v>
      </c>
    </row>
    <row r="90" spans="1:12">
      <c r="A90">
        <v>7270730</v>
      </c>
      <c r="B90" t="s">
        <v>977</v>
      </c>
      <c r="C90" t="s">
        <v>190</v>
      </c>
      <c r="D90" t="s">
        <v>191</v>
      </c>
      <c r="E90">
        <v>45433</v>
      </c>
      <c r="F90" t="s">
        <v>63</v>
      </c>
      <c r="G90" s="16">
        <v>180</v>
      </c>
      <c r="H90" s="16">
        <v>4491200</v>
      </c>
      <c r="I90" s="16">
        <v>80841600</v>
      </c>
      <c r="K90" s="29" t="str">
        <f t="shared" si="1"/>
        <v>Спир</v>
      </c>
      <c r="L90" s="29" t="s">
        <v>430</v>
      </c>
    </row>
    <row r="91" spans="1:12">
      <c r="A91">
        <v>7270729</v>
      </c>
      <c r="B91" t="s">
        <v>977</v>
      </c>
      <c r="C91" t="s">
        <v>978</v>
      </c>
      <c r="D91" t="s">
        <v>979</v>
      </c>
      <c r="E91">
        <v>45433</v>
      </c>
      <c r="F91" t="s">
        <v>63</v>
      </c>
      <c r="G91" s="16">
        <v>30</v>
      </c>
      <c r="H91" s="16">
        <v>4491200</v>
      </c>
      <c r="I91" s="16">
        <v>13473600</v>
      </c>
      <c r="K91" s="29" t="str">
        <f t="shared" si="1"/>
        <v>Спир</v>
      </c>
      <c r="L91" s="29" t="s">
        <v>430</v>
      </c>
    </row>
    <row r="92" spans="1:12">
      <c r="A92">
        <v>7269352</v>
      </c>
      <c r="B92" t="s">
        <v>977</v>
      </c>
      <c r="C92" t="s">
        <v>190</v>
      </c>
      <c r="D92" t="s">
        <v>191</v>
      </c>
      <c r="E92">
        <v>9945433</v>
      </c>
      <c r="F92" t="s">
        <v>257</v>
      </c>
      <c r="G92" s="16">
        <v>120</v>
      </c>
      <c r="H92" s="16">
        <v>4491202</v>
      </c>
      <c r="I92" s="16">
        <v>53894424</v>
      </c>
      <c r="K92" s="29" t="str">
        <f t="shared" si="1"/>
        <v>Спир</v>
      </c>
      <c r="L92" s="29" t="s">
        <v>430</v>
      </c>
    </row>
    <row r="93" spans="1:12">
      <c r="A93">
        <v>7269320</v>
      </c>
      <c r="B93" t="s">
        <v>977</v>
      </c>
      <c r="C93" t="s">
        <v>81</v>
      </c>
      <c r="D93" t="s">
        <v>82</v>
      </c>
      <c r="E93">
        <v>45285</v>
      </c>
      <c r="F93" t="s">
        <v>62</v>
      </c>
      <c r="G93" s="16">
        <v>150</v>
      </c>
      <c r="H93" s="16">
        <v>3438571</v>
      </c>
      <c r="I93" s="16">
        <v>51578565</v>
      </c>
      <c r="K93" s="29" t="str">
        <f t="shared" si="1"/>
        <v>Спир</v>
      </c>
      <c r="L93" s="29" t="s">
        <v>430</v>
      </c>
    </row>
    <row r="94" spans="1:12">
      <c r="A94">
        <v>7269319</v>
      </c>
      <c r="B94" t="s">
        <v>977</v>
      </c>
      <c r="C94" t="s">
        <v>287</v>
      </c>
      <c r="D94" t="s">
        <v>288</v>
      </c>
      <c r="E94">
        <v>45285</v>
      </c>
      <c r="F94" t="s">
        <v>62</v>
      </c>
      <c r="G94" s="16">
        <v>250</v>
      </c>
      <c r="H94" s="16">
        <v>3461008</v>
      </c>
      <c r="I94" s="16">
        <v>86525200</v>
      </c>
      <c r="K94" s="29" t="str">
        <f t="shared" si="1"/>
        <v>Спир</v>
      </c>
      <c r="L94" s="29" t="s">
        <v>430</v>
      </c>
    </row>
    <row r="95" spans="1:12">
      <c r="A95">
        <v>7269318</v>
      </c>
      <c r="B95" t="s">
        <v>977</v>
      </c>
      <c r="C95" t="s">
        <v>81</v>
      </c>
      <c r="D95" t="s">
        <v>82</v>
      </c>
      <c r="E95">
        <v>9945285</v>
      </c>
      <c r="F95" t="s">
        <v>248</v>
      </c>
      <c r="G95" s="16">
        <v>450</v>
      </c>
      <c r="H95" s="16">
        <v>3428571</v>
      </c>
      <c r="I95" s="16">
        <v>154285695</v>
      </c>
      <c r="K95" s="29" t="str">
        <f t="shared" si="1"/>
        <v>Спир</v>
      </c>
      <c r="L95" s="29" t="s">
        <v>430</v>
      </c>
    </row>
    <row r="96" spans="1:12">
      <c r="A96">
        <v>7267700</v>
      </c>
      <c r="B96" t="s">
        <v>980</v>
      </c>
      <c r="C96" t="s">
        <v>107</v>
      </c>
      <c r="D96" t="s">
        <v>108</v>
      </c>
      <c r="E96">
        <v>401599</v>
      </c>
      <c r="F96" t="s">
        <v>861</v>
      </c>
      <c r="G96" s="16">
        <v>3200</v>
      </c>
      <c r="H96" s="16">
        <v>137360999</v>
      </c>
      <c r="I96" s="16">
        <v>109888799.2</v>
      </c>
      <c r="K96" s="29" t="str">
        <f t="shared" si="1"/>
        <v>Спир</v>
      </c>
      <c r="L96" s="29" t="s">
        <v>430</v>
      </c>
    </row>
    <row r="97" spans="1:12">
      <c r="A97">
        <v>7267698</v>
      </c>
      <c r="B97" t="s">
        <v>980</v>
      </c>
      <c r="C97" t="s">
        <v>179</v>
      </c>
      <c r="D97" t="s">
        <v>180</v>
      </c>
      <c r="E97">
        <v>401596</v>
      </c>
      <c r="F97" t="s">
        <v>859</v>
      </c>
      <c r="G97" s="16">
        <v>15200</v>
      </c>
      <c r="H97" s="16">
        <v>136960000</v>
      </c>
      <c r="I97" s="16">
        <v>520448000</v>
      </c>
      <c r="K97" s="29" t="str">
        <f t="shared" si="1"/>
        <v>Спир</v>
      </c>
      <c r="L97" s="29" t="s">
        <v>430</v>
      </c>
    </row>
    <row r="98" spans="1:12">
      <c r="A98">
        <v>7266654</v>
      </c>
      <c r="B98" t="s">
        <v>980</v>
      </c>
      <c r="C98" t="s">
        <v>377</v>
      </c>
      <c r="D98" t="s">
        <v>378</v>
      </c>
      <c r="E98">
        <v>45433</v>
      </c>
      <c r="F98" t="s">
        <v>63</v>
      </c>
      <c r="G98" s="16">
        <v>20</v>
      </c>
      <c r="H98" s="16">
        <v>4491200</v>
      </c>
      <c r="I98" s="16">
        <v>8982400</v>
      </c>
      <c r="K98" s="29" t="str">
        <f t="shared" si="1"/>
        <v>Спир</v>
      </c>
      <c r="L98" s="29" t="s">
        <v>430</v>
      </c>
    </row>
    <row r="99" spans="1:12">
      <c r="A99">
        <v>7266614</v>
      </c>
      <c r="B99" t="s">
        <v>980</v>
      </c>
      <c r="C99" t="s">
        <v>205</v>
      </c>
      <c r="D99" t="s">
        <v>206</v>
      </c>
      <c r="E99">
        <v>45285</v>
      </c>
      <c r="F99" t="s">
        <v>62</v>
      </c>
      <c r="G99" s="16">
        <v>110</v>
      </c>
      <c r="H99" s="16">
        <v>3450000</v>
      </c>
      <c r="I99" s="16">
        <v>37950000</v>
      </c>
      <c r="K99" s="29" t="str">
        <f t="shared" si="1"/>
        <v>Спир</v>
      </c>
      <c r="L99" s="29" t="s">
        <v>430</v>
      </c>
    </row>
    <row r="100" spans="1:12">
      <c r="A100">
        <v>7266613</v>
      </c>
      <c r="B100" t="s">
        <v>980</v>
      </c>
      <c r="C100" t="s">
        <v>94</v>
      </c>
      <c r="D100" t="s">
        <v>95</v>
      </c>
      <c r="E100">
        <v>45285</v>
      </c>
      <c r="F100" t="s">
        <v>62</v>
      </c>
      <c r="G100" s="16">
        <v>290</v>
      </c>
      <c r="H100" s="16">
        <v>3453999</v>
      </c>
      <c r="I100" s="16">
        <v>100165971</v>
      </c>
      <c r="K100" s="29" t="str">
        <f t="shared" si="1"/>
        <v>Спир</v>
      </c>
      <c r="L100" s="29" t="s">
        <v>430</v>
      </c>
    </row>
    <row r="101" spans="1:12">
      <c r="A101">
        <v>7266181</v>
      </c>
      <c r="B101" t="s">
        <v>981</v>
      </c>
      <c r="C101" t="s">
        <v>107</v>
      </c>
      <c r="D101" t="s">
        <v>108</v>
      </c>
      <c r="E101">
        <v>401599</v>
      </c>
      <c r="F101" t="s">
        <v>861</v>
      </c>
      <c r="G101" s="16">
        <v>3200</v>
      </c>
      <c r="H101" s="16">
        <v>137361000</v>
      </c>
      <c r="I101" s="16">
        <v>109888800</v>
      </c>
      <c r="K101" s="29" t="str">
        <f t="shared" si="1"/>
        <v>Спир</v>
      </c>
      <c r="L101" s="29" t="s">
        <v>430</v>
      </c>
    </row>
    <row r="102" spans="1:12">
      <c r="A102">
        <v>7265484</v>
      </c>
      <c r="B102" t="s">
        <v>981</v>
      </c>
      <c r="C102" t="s">
        <v>102</v>
      </c>
      <c r="D102" t="s">
        <v>103</v>
      </c>
      <c r="E102">
        <v>401598</v>
      </c>
      <c r="F102" t="s">
        <v>863</v>
      </c>
      <c r="G102" s="16">
        <v>2000</v>
      </c>
      <c r="H102" s="16">
        <v>137362000</v>
      </c>
      <c r="I102" s="16">
        <v>686810000</v>
      </c>
      <c r="K102" s="29" t="str">
        <f t="shared" si="1"/>
        <v>Спир</v>
      </c>
      <c r="L102" s="29" t="s">
        <v>430</v>
      </c>
    </row>
    <row r="103" spans="1:12">
      <c r="A103">
        <v>7264484</v>
      </c>
      <c r="B103" t="s">
        <v>981</v>
      </c>
      <c r="C103" t="s">
        <v>982</v>
      </c>
      <c r="D103" t="s">
        <v>983</v>
      </c>
      <c r="E103">
        <v>45433</v>
      </c>
      <c r="F103" t="s">
        <v>63</v>
      </c>
      <c r="G103" s="16">
        <v>20</v>
      </c>
      <c r="H103" s="16">
        <v>4491200</v>
      </c>
      <c r="I103" s="16">
        <v>8982400</v>
      </c>
      <c r="K103" s="29" t="str">
        <f t="shared" si="1"/>
        <v>Спир</v>
      </c>
      <c r="L103" s="29" t="s">
        <v>430</v>
      </c>
    </row>
    <row r="104" spans="1:12">
      <c r="A104">
        <v>7264465</v>
      </c>
      <c r="B104" t="s">
        <v>981</v>
      </c>
      <c r="C104" t="s">
        <v>94</v>
      </c>
      <c r="D104" t="s">
        <v>95</v>
      </c>
      <c r="E104">
        <v>45285</v>
      </c>
      <c r="F104" t="s">
        <v>62</v>
      </c>
      <c r="G104" s="16">
        <v>50</v>
      </c>
      <c r="H104" s="16">
        <v>3434888</v>
      </c>
      <c r="I104" s="16">
        <v>17174440</v>
      </c>
      <c r="K104" s="29" t="str">
        <f t="shared" si="1"/>
        <v>Спир</v>
      </c>
      <c r="L104" s="29" t="s">
        <v>430</v>
      </c>
    </row>
    <row r="105" spans="1:12">
      <c r="A105">
        <v>7264464</v>
      </c>
      <c r="B105" t="s">
        <v>981</v>
      </c>
      <c r="C105" t="s">
        <v>64</v>
      </c>
      <c r="D105" t="s">
        <v>65</v>
      </c>
      <c r="E105">
        <v>45285</v>
      </c>
      <c r="F105" t="s">
        <v>62</v>
      </c>
      <c r="G105" s="16">
        <v>100</v>
      </c>
      <c r="H105" s="16">
        <v>3434999</v>
      </c>
      <c r="I105" s="16">
        <v>34349990</v>
      </c>
      <c r="K105" s="29" t="str">
        <f t="shared" si="1"/>
        <v>Спир</v>
      </c>
      <c r="L105" s="29" t="s">
        <v>430</v>
      </c>
    </row>
    <row r="106" spans="1:12">
      <c r="A106">
        <v>7264463</v>
      </c>
      <c r="B106" t="s">
        <v>981</v>
      </c>
      <c r="C106" t="s">
        <v>185</v>
      </c>
      <c r="D106" t="s">
        <v>186</v>
      </c>
      <c r="E106">
        <v>45285</v>
      </c>
      <c r="F106" t="s">
        <v>62</v>
      </c>
      <c r="G106" s="16">
        <v>200</v>
      </c>
      <c r="H106" s="16">
        <v>3450000</v>
      </c>
      <c r="I106" s="16">
        <v>69000000</v>
      </c>
      <c r="K106" s="29" t="str">
        <f t="shared" si="1"/>
        <v>Спир</v>
      </c>
      <c r="L106" s="29" t="s">
        <v>430</v>
      </c>
    </row>
    <row r="107" spans="1:12">
      <c r="A107">
        <v>7264462</v>
      </c>
      <c r="B107" t="s">
        <v>981</v>
      </c>
      <c r="C107" t="s">
        <v>293</v>
      </c>
      <c r="D107" t="s">
        <v>242</v>
      </c>
      <c r="E107">
        <v>45285</v>
      </c>
      <c r="F107" t="s">
        <v>62</v>
      </c>
      <c r="G107" s="16">
        <v>50</v>
      </c>
      <c r="H107" s="16">
        <v>3450000</v>
      </c>
      <c r="I107" s="16">
        <v>17250000</v>
      </c>
      <c r="K107" s="29" t="str">
        <f t="shared" si="1"/>
        <v>Спир</v>
      </c>
      <c r="L107" s="29" t="s">
        <v>430</v>
      </c>
    </row>
    <row r="108" spans="1:12">
      <c r="A108">
        <v>7263302</v>
      </c>
      <c r="B108" t="s">
        <v>984</v>
      </c>
      <c r="C108" t="s">
        <v>102</v>
      </c>
      <c r="D108" t="s">
        <v>103</v>
      </c>
      <c r="E108">
        <v>401598</v>
      </c>
      <c r="F108" t="s">
        <v>863</v>
      </c>
      <c r="G108" s="16">
        <v>2000</v>
      </c>
      <c r="H108" s="16">
        <v>137362571</v>
      </c>
      <c r="I108" s="16">
        <v>686812855</v>
      </c>
      <c r="K108" s="29" t="str">
        <f t="shared" si="1"/>
        <v>Спир</v>
      </c>
      <c r="L108" s="29" t="s">
        <v>430</v>
      </c>
    </row>
    <row r="109" spans="1:12">
      <c r="A109">
        <v>7262373</v>
      </c>
      <c r="B109" t="s">
        <v>984</v>
      </c>
      <c r="C109" t="s">
        <v>985</v>
      </c>
      <c r="D109" t="s">
        <v>986</v>
      </c>
      <c r="E109">
        <v>45433</v>
      </c>
      <c r="F109" t="s">
        <v>63</v>
      </c>
      <c r="G109" s="16">
        <v>100</v>
      </c>
      <c r="H109" s="16">
        <v>4496000</v>
      </c>
      <c r="I109" s="16">
        <v>44960000</v>
      </c>
      <c r="K109" s="29" t="str">
        <f t="shared" si="1"/>
        <v>Спир</v>
      </c>
      <c r="L109" s="29" t="s">
        <v>430</v>
      </c>
    </row>
    <row r="110" spans="1:12">
      <c r="A110">
        <v>7262346</v>
      </c>
      <c r="B110" t="s">
        <v>984</v>
      </c>
      <c r="C110" t="s">
        <v>187</v>
      </c>
      <c r="D110" t="s">
        <v>104</v>
      </c>
      <c r="E110">
        <v>45284</v>
      </c>
      <c r="F110" t="s">
        <v>61</v>
      </c>
      <c r="G110" s="16">
        <v>160</v>
      </c>
      <c r="H110" s="16">
        <v>3442571</v>
      </c>
      <c r="I110" s="16">
        <v>55081136</v>
      </c>
      <c r="K110" s="29" t="str">
        <f t="shared" si="1"/>
        <v>Спир</v>
      </c>
      <c r="L110" s="29" t="s">
        <v>430</v>
      </c>
    </row>
    <row r="111" spans="1:12">
      <c r="A111">
        <v>7262345</v>
      </c>
      <c r="B111" t="s">
        <v>984</v>
      </c>
      <c r="C111" t="s">
        <v>68</v>
      </c>
      <c r="D111" t="s">
        <v>69</v>
      </c>
      <c r="E111">
        <v>45284</v>
      </c>
      <c r="F111" t="s">
        <v>61</v>
      </c>
      <c r="G111" s="16">
        <v>40</v>
      </c>
      <c r="H111" s="16">
        <v>3443571</v>
      </c>
      <c r="I111" s="16">
        <v>13774284</v>
      </c>
      <c r="K111" s="29" t="str">
        <f t="shared" si="1"/>
        <v>Спир</v>
      </c>
      <c r="L111" s="29" t="s">
        <v>430</v>
      </c>
    </row>
    <row r="112" spans="1:12">
      <c r="A112">
        <v>7262341</v>
      </c>
      <c r="B112" t="s">
        <v>984</v>
      </c>
      <c r="C112" t="s">
        <v>64</v>
      </c>
      <c r="D112" t="s">
        <v>65</v>
      </c>
      <c r="E112">
        <v>45285</v>
      </c>
      <c r="F112" t="s">
        <v>62</v>
      </c>
      <c r="G112" s="16">
        <v>200</v>
      </c>
      <c r="H112" s="16">
        <v>3442571</v>
      </c>
      <c r="I112" s="16">
        <v>68851420</v>
      </c>
      <c r="K112" s="29" t="str">
        <f t="shared" si="1"/>
        <v>Спир</v>
      </c>
      <c r="L112" s="29" t="s">
        <v>430</v>
      </c>
    </row>
    <row r="113" spans="1:12">
      <c r="A113">
        <v>7261855</v>
      </c>
      <c r="B113" t="s">
        <v>987</v>
      </c>
      <c r="C113" t="s">
        <v>102</v>
      </c>
      <c r="D113" t="s">
        <v>103</v>
      </c>
      <c r="E113">
        <v>401598</v>
      </c>
      <c r="F113" t="s">
        <v>863</v>
      </c>
      <c r="G113" s="16">
        <v>1600</v>
      </c>
      <c r="H113" s="16">
        <v>137360001</v>
      </c>
      <c r="I113" s="16">
        <v>549440004</v>
      </c>
      <c r="K113" s="29" t="str">
        <f t="shared" si="1"/>
        <v>Спир</v>
      </c>
      <c r="L113" s="29" t="s">
        <v>430</v>
      </c>
    </row>
    <row r="114" spans="1:12">
      <c r="A114">
        <v>7261050</v>
      </c>
      <c r="B114" t="s">
        <v>987</v>
      </c>
      <c r="C114" t="s">
        <v>102</v>
      </c>
      <c r="D114" t="s">
        <v>103</v>
      </c>
      <c r="E114">
        <v>401598</v>
      </c>
      <c r="F114" t="s">
        <v>863</v>
      </c>
      <c r="G114" s="16">
        <v>400</v>
      </c>
      <c r="H114" s="16">
        <v>137360999</v>
      </c>
      <c r="I114" s="16">
        <v>137360999</v>
      </c>
      <c r="K114" s="29" t="str">
        <f t="shared" si="1"/>
        <v>Спир</v>
      </c>
      <c r="L114" s="29" t="s">
        <v>430</v>
      </c>
    </row>
    <row r="115" spans="1:12">
      <c r="A115">
        <v>7260005</v>
      </c>
      <c r="B115" t="s">
        <v>987</v>
      </c>
      <c r="C115" t="s">
        <v>988</v>
      </c>
      <c r="D115" t="s">
        <v>989</v>
      </c>
      <c r="E115">
        <v>45433</v>
      </c>
      <c r="F115" t="s">
        <v>63</v>
      </c>
      <c r="G115" s="16">
        <v>30</v>
      </c>
      <c r="H115" s="16">
        <v>4491205</v>
      </c>
      <c r="I115" s="16">
        <v>13473615</v>
      </c>
      <c r="K115" s="29" t="str">
        <f t="shared" si="1"/>
        <v>Спир</v>
      </c>
      <c r="L115" s="29" t="s">
        <v>430</v>
      </c>
    </row>
    <row r="116" spans="1:12">
      <c r="A116">
        <v>7260004</v>
      </c>
      <c r="B116" t="s">
        <v>987</v>
      </c>
      <c r="C116" t="s">
        <v>990</v>
      </c>
      <c r="D116" t="s">
        <v>991</v>
      </c>
      <c r="E116">
        <v>45433</v>
      </c>
      <c r="F116" t="s">
        <v>63</v>
      </c>
      <c r="G116" s="16">
        <v>300</v>
      </c>
      <c r="H116" s="16">
        <v>4492000</v>
      </c>
      <c r="I116" s="16">
        <v>134760000</v>
      </c>
      <c r="K116" s="29" t="str">
        <f t="shared" si="1"/>
        <v>Спир</v>
      </c>
      <c r="L116" s="29" t="s">
        <v>430</v>
      </c>
    </row>
    <row r="117" spans="1:12">
      <c r="A117">
        <v>7259975</v>
      </c>
      <c r="B117" t="s">
        <v>987</v>
      </c>
      <c r="C117" t="s">
        <v>187</v>
      </c>
      <c r="D117" t="s">
        <v>104</v>
      </c>
      <c r="E117">
        <v>45284</v>
      </c>
      <c r="F117" t="s">
        <v>61</v>
      </c>
      <c r="G117" s="16">
        <v>40</v>
      </c>
      <c r="H117" s="16">
        <v>3438999</v>
      </c>
      <c r="I117" s="16">
        <v>13755996</v>
      </c>
      <c r="K117" s="29" t="str">
        <f t="shared" si="1"/>
        <v>Спир</v>
      </c>
      <c r="L117" s="29" t="s">
        <v>430</v>
      </c>
    </row>
    <row r="118" spans="1:12">
      <c r="A118">
        <v>7259974</v>
      </c>
      <c r="B118" t="s">
        <v>987</v>
      </c>
      <c r="C118" t="s">
        <v>187</v>
      </c>
      <c r="D118" t="s">
        <v>104</v>
      </c>
      <c r="E118">
        <v>45284</v>
      </c>
      <c r="F118" t="s">
        <v>61</v>
      </c>
      <c r="G118" s="16">
        <v>1400</v>
      </c>
      <c r="H118" s="16">
        <v>3438999</v>
      </c>
      <c r="I118" s="16">
        <v>481459860</v>
      </c>
      <c r="K118" s="29" t="str">
        <f t="shared" si="1"/>
        <v>Спир</v>
      </c>
      <c r="L118" s="29" t="s">
        <v>430</v>
      </c>
    </row>
    <row r="119" spans="1:12">
      <c r="A119">
        <v>7259973</v>
      </c>
      <c r="B119" t="s">
        <v>987</v>
      </c>
      <c r="C119" t="s">
        <v>655</v>
      </c>
      <c r="D119" t="s">
        <v>656</v>
      </c>
      <c r="E119">
        <v>45284</v>
      </c>
      <c r="F119" t="s">
        <v>61</v>
      </c>
      <c r="G119" s="16">
        <v>200</v>
      </c>
      <c r="H119" s="16">
        <v>3500888</v>
      </c>
      <c r="I119" s="16">
        <v>70017760</v>
      </c>
      <c r="K119" s="29" t="str">
        <f t="shared" si="1"/>
        <v>Спир</v>
      </c>
      <c r="L119" s="29" t="s">
        <v>430</v>
      </c>
    </row>
    <row r="120" spans="1:12">
      <c r="A120">
        <v>7259965</v>
      </c>
      <c r="B120" t="s">
        <v>987</v>
      </c>
      <c r="C120" t="s">
        <v>94</v>
      </c>
      <c r="D120" t="s">
        <v>95</v>
      </c>
      <c r="E120">
        <v>45285</v>
      </c>
      <c r="F120" t="s">
        <v>62</v>
      </c>
      <c r="G120" s="16">
        <v>360</v>
      </c>
      <c r="H120" s="16">
        <v>3436999</v>
      </c>
      <c r="I120" s="16">
        <v>123731964</v>
      </c>
      <c r="K120" s="29" t="str">
        <f t="shared" si="1"/>
        <v>Спир</v>
      </c>
      <c r="L120" s="29" t="s">
        <v>430</v>
      </c>
    </row>
    <row r="121" spans="1:12">
      <c r="A121">
        <v>7258836</v>
      </c>
      <c r="B121" t="s">
        <v>992</v>
      </c>
      <c r="C121" t="s">
        <v>64</v>
      </c>
      <c r="D121" t="s">
        <v>65</v>
      </c>
      <c r="E121">
        <v>45285</v>
      </c>
      <c r="F121" t="s">
        <v>62</v>
      </c>
      <c r="G121" s="16">
        <v>200</v>
      </c>
      <c r="H121" s="16">
        <v>3446999</v>
      </c>
      <c r="I121" s="16">
        <v>68939980</v>
      </c>
      <c r="K121" s="29" t="str">
        <f t="shared" si="1"/>
        <v>Спир</v>
      </c>
      <c r="L121" s="29" t="s">
        <v>430</v>
      </c>
    </row>
    <row r="122" spans="1:12">
      <c r="A122">
        <v>7258835</v>
      </c>
      <c r="B122" t="s">
        <v>992</v>
      </c>
      <c r="C122" t="s">
        <v>662</v>
      </c>
      <c r="D122" t="s">
        <v>663</v>
      </c>
      <c r="E122">
        <v>45285</v>
      </c>
      <c r="F122" t="s">
        <v>62</v>
      </c>
      <c r="G122" s="16">
        <v>300</v>
      </c>
      <c r="H122" s="16">
        <v>3447777</v>
      </c>
      <c r="I122" s="16">
        <v>103433310</v>
      </c>
      <c r="K122" s="29" t="str">
        <f t="shared" si="1"/>
        <v>Спир</v>
      </c>
      <c r="L122" s="29" t="s">
        <v>430</v>
      </c>
    </row>
    <row r="123" spans="1:12">
      <c r="A123">
        <v>7258834</v>
      </c>
      <c r="B123" t="s">
        <v>992</v>
      </c>
      <c r="C123" t="s">
        <v>116</v>
      </c>
      <c r="D123" t="s">
        <v>117</v>
      </c>
      <c r="E123">
        <v>45285</v>
      </c>
      <c r="F123" t="s">
        <v>62</v>
      </c>
      <c r="G123" s="16">
        <v>500</v>
      </c>
      <c r="H123" s="16">
        <v>3448571</v>
      </c>
      <c r="I123" s="16">
        <v>172428550</v>
      </c>
      <c r="K123" s="29" t="str">
        <f t="shared" si="1"/>
        <v>Спир</v>
      </c>
      <c r="L123" s="29" t="s">
        <v>430</v>
      </c>
    </row>
    <row r="124" spans="1:12">
      <c r="A124">
        <v>7258322</v>
      </c>
      <c r="B124" t="s">
        <v>992</v>
      </c>
      <c r="C124" t="s">
        <v>102</v>
      </c>
      <c r="D124" t="s">
        <v>103</v>
      </c>
      <c r="E124">
        <v>401598</v>
      </c>
      <c r="F124" t="s">
        <v>863</v>
      </c>
      <c r="G124" s="16">
        <v>2000</v>
      </c>
      <c r="H124" s="16">
        <v>137361571</v>
      </c>
      <c r="I124" s="16">
        <v>686807855</v>
      </c>
      <c r="K124" s="29" t="str">
        <f t="shared" si="1"/>
        <v>Спир</v>
      </c>
      <c r="L124" s="29" t="s">
        <v>430</v>
      </c>
    </row>
    <row r="125" spans="1:12">
      <c r="A125">
        <v>7257190</v>
      </c>
      <c r="B125" t="s">
        <v>992</v>
      </c>
      <c r="C125" t="s">
        <v>183</v>
      </c>
      <c r="D125" t="s">
        <v>184</v>
      </c>
      <c r="E125">
        <v>45433</v>
      </c>
      <c r="F125" t="s">
        <v>63</v>
      </c>
      <c r="G125" s="16">
        <v>40</v>
      </c>
      <c r="H125" s="16">
        <v>4491201</v>
      </c>
      <c r="I125" s="16">
        <v>17964804</v>
      </c>
      <c r="K125" s="29" t="str">
        <f t="shared" si="1"/>
        <v>Спир</v>
      </c>
      <c r="L125" s="29" t="s">
        <v>430</v>
      </c>
    </row>
    <row r="126" spans="1:12">
      <c r="A126">
        <v>7257162</v>
      </c>
      <c r="B126" t="s">
        <v>992</v>
      </c>
      <c r="C126" t="s">
        <v>291</v>
      </c>
      <c r="D126" t="s">
        <v>292</v>
      </c>
      <c r="E126">
        <v>45285</v>
      </c>
      <c r="F126" t="s">
        <v>62</v>
      </c>
      <c r="G126" s="16">
        <v>100</v>
      </c>
      <c r="H126" s="16">
        <v>3438999</v>
      </c>
      <c r="I126" s="16">
        <v>34389990</v>
      </c>
      <c r="K126" s="29" t="str">
        <f t="shared" si="1"/>
        <v>Спир</v>
      </c>
      <c r="L126" s="29" t="s">
        <v>430</v>
      </c>
    </row>
    <row r="127" spans="1:12">
      <c r="A127">
        <v>7257161</v>
      </c>
      <c r="B127" t="s">
        <v>992</v>
      </c>
      <c r="C127" t="s">
        <v>64</v>
      </c>
      <c r="D127" t="s">
        <v>65</v>
      </c>
      <c r="E127">
        <v>45285</v>
      </c>
      <c r="F127" t="s">
        <v>62</v>
      </c>
      <c r="G127" s="16">
        <v>100</v>
      </c>
      <c r="H127" s="16">
        <v>3439777</v>
      </c>
      <c r="I127" s="16">
        <v>34397770</v>
      </c>
      <c r="K127" s="29" t="str">
        <f t="shared" si="1"/>
        <v>Спир</v>
      </c>
      <c r="L127" s="29" t="s">
        <v>430</v>
      </c>
    </row>
    <row r="128" spans="1:12">
      <c r="A128">
        <v>7257160</v>
      </c>
      <c r="B128" t="s">
        <v>992</v>
      </c>
      <c r="C128" t="s">
        <v>343</v>
      </c>
      <c r="D128" t="s">
        <v>109</v>
      </c>
      <c r="E128">
        <v>45285</v>
      </c>
      <c r="F128" t="s">
        <v>62</v>
      </c>
      <c r="G128" s="16">
        <v>200</v>
      </c>
      <c r="H128" s="16">
        <v>3440440</v>
      </c>
      <c r="I128" s="16">
        <v>68808800</v>
      </c>
      <c r="K128" s="29" t="str">
        <f t="shared" si="1"/>
        <v>Спир</v>
      </c>
      <c r="L128" s="29" t="s">
        <v>430</v>
      </c>
    </row>
    <row r="129" spans="1:12">
      <c r="A129">
        <v>7255586</v>
      </c>
      <c r="B129" t="s">
        <v>993</v>
      </c>
      <c r="C129" t="s">
        <v>102</v>
      </c>
      <c r="D129" t="s">
        <v>103</v>
      </c>
      <c r="E129">
        <v>401598</v>
      </c>
      <c r="F129" t="s">
        <v>863</v>
      </c>
      <c r="G129" s="16">
        <v>2000</v>
      </c>
      <c r="H129" s="16">
        <v>137360001</v>
      </c>
      <c r="I129" s="16">
        <v>686800005</v>
      </c>
      <c r="K129" s="29" t="str">
        <f t="shared" si="1"/>
        <v>Спир</v>
      </c>
      <c r="L129" s="29" t="s">
        <v>430</v>
      </c>
    </row>
    <row r="130" spans="1:12">
      <c r="A130">
        <v>7254557</v>
      </c>
      <c r="B130" t="s">
        <v>993</v>
      </c>
      <c r="C130" t="s">
        <v>662</v>
      </c>
      <c r="D130" t="s">
        <v>663</v>
      </c>
      <c r="E130">
        <v>45285</v>
      </c>
      <c r="F130" t="s">
        <v>62</v>
      </c>
      <c r="G130" s="16">
        <v>400</v>
      </c>
      <c r="H130" s="16">
        <v>3435111</v>
      </c>
      <c r="I130" s="16">
        <v>137404440</v>
      </c>
      <c r="K130" s="29" t="str">
        <f t="shared" si="1"/>
        <v>Спир</v>
      </c>
      <c r="L130" s="29" t="s">
        <v>430</v>
      </c>
    </row>
    <row r="131" spans="1:12">
      <c r="A131">
        <v>7254099</v>
      </c>
      <c r="B131" t="s">
        <v>994</v>
      </c>
      <c r="C131" t="s">
        <v>102</v>
      </c>
      <c r="D131" t="s">
        <v>103</v>
      </c>
      <c r="E131">
        <v>401598</v>
      </c>
      <c r="F131" t="s">
        <v>863</v>
      </c>
      <c r="G131" s="16">
        <v>2000</v>
      </c>
      <c r="H131" s="16">
        <v>137361571</v>
      </c>
      <c r="I131" s="16">
        <v>686807855</v>
      </c>
      <c r="K131" s="29" t="str">
        <f t="shared" si="1"/>
        <v>Спир</v>
      </c>
      <c r="L131" s="29" t="s">
        <v>430</v>
      </c>
    </row>
    <row r="132" spans="1:12">
      <c r="A132">
        <v>7253625</v>
      </c>
      <c r="B132" t="s">
        <v>994</v>
      </c>
      <c r="C132" t="s">
        <v>185</v>
      </c>
      <c r="D132" t="s">
        <v>186</v>
      </c>
      <c r="E132">
        <v>45285</v>
      </c>
      <c r="F132" t="s">
        <v>62</v>
      </c>
      <c r="G132" s="16">
        <v>200</v>
      </c>
      <c r="H132" s="16">
        <v>3437999</v>
      </c>
      <c r="I132" s="16">
        <v>68759980</v>
      </c>
      <c r="K132" s="29" t="str">
        <f t="shared" si="1"/>
        <v>Спир</v>
      </c>
      <c r="L132" s="29" t="s">
        <v>430</v>
      </c>
    </row>
    <row r="133" spans="1:12">
      <c r="A133">
        <v>7251695</v>
      </c>
      <c r="B133" t="s">
        <v>995</v>
      </c>
      <c r="C133" t="s">
        <v>102</v>
      </c>
      <c r="D133" t="s">
        <v>103</v>
      </c>
      <c r="E133">
        <v>401598</v>
      </c>
      <c r="F133" t="s">
        <v>863</v>
      </c>
      <c r="G133" s="16">
        <v>1600</v>
      </c>
      <c r="H133" s="16">
        <v>137361000</v>
      </c>
      <c r="I133" s="16">
        <v>549444000</v>
      </c>
      <c r="K133" s="29" t="str">
        <f t="shared" ref="K133:K196" si="2">LEFT(F133,4)</f>
        <v>Спир</v>
      </c>
      <c r="L133" s="29" t="s">
        <v>430</v>
      </c>
    </row>
    <row r="134" spans="1:12">
      <c r="A134">
        <v>7251343</v>
      </c>
      <c r="B134" t="s">
        <v>995</v>
      </c>
      <c r="C134" t="s">
        <v>126</v>
      </c>
      <c r="D134" t="s">
        <v>127</v>
      </c>
      <c r="E134">
        <v>45433</v>
      </c>
      <c r="F134" t="s">
        <v>63</v>
      </c>
      <c r="G134" s="16">
        <v>100</v>
      </c>
      <c r="H134" s="16">
        <v>4491300</v>
      </c>
      <c r="I134" s="16">
        <v>44913000</v>
      </c>
      <c r="K134" s="29" t="str">
        <f t="shared" si="2"/>
        <v>Спир</v>
      </c>
      <c r="L134" s="29" t="s">
        <v>430</v>
      </c>
    </row>
    <row r="135" spans="1:12">
      <c r="A135">
        <v>7249989</v>
      </c>
      <c r="B135" t="s">
        <v>995</v>
      </c>
      <c r="C135" t="s">
        <v>662</v>
      </c>
      <c r="D135" t="s">
        <v>663</v>
      </c>
      <c r="E135">
        <v>45285</v>
      </c>
      <c r="F135" t="s">
        <v>62</v>
      </c>
      <c r="G135" s="16">
        <v>400</v>
      </c>
      <c r="H135" s="16">
        <v>3435999</v>
      </c>
      <c r="I135" s="16">
        <v>137439960</v>
      </c>
      <c r="K135" s="29" t="str">
        <f t="shared" si="2"/>
        <v>Спир</v>
      </c>
      <c r="L135" s="29" t="s">
        <v>430</v>
      </c>
    </row>
    <row r="136" spans="1:12">
      <c r="A136">
        <v>7249457</v>
      </c>
      <c r="B136" t="s">
        <v>996</v>
      </c>
      <c r="C136" t="s">
        <v>86</v>
      </c>
      <c r="D136" t="s">
        <v>87</v>
      </c>
      <c r="E136">
        <v>401596</v>
      </c>
      <c r="F136" t="s">
        <v>859</v>
      </c>
      <c r="G136" s="16">
        <v>26000</v>
      </c>
      <c r="H136" s="16">
        <v>136960000</v>
      </c>
      <c r="I136" s="16">
        <v>890240000</v>
      </c>
      <c r="K136" s="29" t="str">
        <f t="shared" si="2"/>
        <v>Спир</v>
      </c>
      <c r="L136" s="29" t="s">
        <v>430</v>
      </c>
    </row>
    <row r="137" spans="1:12">
      <c r="A137">
        <v>7249234</v>
      </c>
      <c r="B137" t="s">
        <v>996</v>
      </c>
      <c r="C137" t="s">
        <v>85</v>
      </c>
      <c r="D137" t="s">
        <v>74</v>
      </c>
      <c r="E137">
        <v>45433</v>
      </c>
      <c r="F137" t="s">
        <v>63</v>
      </c>
      <c r="G137" s="16">
        <v>100</v>
      </c>
      <c r="H137" s="16">
        <v>4495000</v>
      </c>
      <c r="I137" s="16">
        <v>44950000</v>
      </c>
      <c r="K137" s="29" t="str">
        <f t="shared" si="2"/>
        <v>Спир</v>
      </c>
      <c r="L137" s="29" t="s">
        <v>430</v>
      </c>
    </row>
    <row r="138" spans="1:12">
      <c r="A138">
        <v>7249204</v>
      </c>
      <c r="B138" t="s">
        <v>996</v>
      </c>
      <c r="C138" t="s">
        <v>122</v>
      </c>
      <c r="D138" t="s">
        <v>123</v>
      </c>
      <c r="E138">
        <v>45285</v>
      </c>
      <c r="F138" t="s">
        <v>62</v>
      </c>
      <c r="G138" s="16">
        <v>100</v>
      </c>
      <c r="H138" s="16">
        <v>3425000</v>
      </c>
      <c r="I138" s="16">
        <v>34250000</v>
      </c>
      <c r="K138" s="29" t="str">
        <f t="shared" si="2"/>
        <v>Спир</v>
      </c>
      <c r="L138" s="29" t="s">
        <v>430</v>
      </c>
    </row>
    <row r="139" spans="1:12">
      <c r="A139">
        <v>7248867</v>
      </c>
      <c r="B139" t="s">
        <v>996</v>
      </c>
      <c r="C139" t="s">
        <v>102</v>
      </c>
      <c r="D139" t="s">
        <v>103</v>
      </c>
      <c r="E139">
        <v>401598</v>
      </c>
      <c r="F139" t="s">
        <v>863</v>
      </c>
      <c r="G139" s="16">
        <v>400</v>
      </c>
      <c r="H139" s="16">
        <v>137360001</v>
      </c>
      <c r="I139" s="16">
        <v>137360001</v>
      </c>
      <c r="K139" s="29" t="str">
        <f t="shared" si="2"/>
        <v>Спир</v>
      </c>
      <c r="L139" s="29" t="s">
        <v>430</v>
      </c>
    </row>
    <row r="140" spans="1:12">
      <c r="A140">
        <v>7248866</v>
      </c>
      <c r="B140" t="s">
        <v>996</v>
      </c>
      <c r="C140" t="s">
        <v>79</v>
      </c>
      <c r="D140" t="s">
        <v>80</v>
      </c>
      <c r="E140">
        <v>401597</v>
      </c>
      <c r="F140" t="s">
        <v>860</v>
      </c>
      <c r="G140" s="16">
        <v>1600</v>
      </c>
      <c r="H140" s="16">
        <v>136960001</v>
      </c>
      <c r="I140" s="16">
        <v>547840004</v>
      </c>
      <c r="K140" s="29" t="str">
        <f t="shared" si="2"/>
        <v>Спир</v>
      </c>
      <c r="L140" s="29" t="s">
        <v>430</v>
      </c>
    </row>
    <row r="141" spans="1:12">
      <c r="A141">
        <v>7247914</v>
      </c>
      <c r="B141" t="s">
        <v>996</v>
      </c>
      <c r="C141" t="s">
        <v>646</v>
      </c>
      <c r="D141" t="s">
        <v>647</v>
      </c>
      <c r="E141">
        <v>45433</v>
      </c>
      <c r="F141" t="s">
        <v>63</v>
      </c>
      <c r="G141" s="16">
        <v>30</v>
      </c>
      <c r="H141" s="16">
        <v>4493200</v>
      </c>
      <c r="I141" s="16">
        <v>13479600</v>
      </c>
      <c r="K141" s="29" t="str">
        <f t="shared" si="2"/>
        <v>Спир</v>
      </c>
      <c r="L141" s="29" t="s">
        <v>430</v>
      </c>
    </row>
    <row r="142" spans="1:12">
      <c r="A142">
        <v>7247873</v>
      </c>
      <c r="B142" t="s">
        <v>996</v>
      </c>
      <c r="C142" t="s">
        <v>641</v>
      </c>
      <c r="D142" t="s">
        <v>642</v>
      </c>
      <c r="E142">
        <v>45285</v>
      </c>
      <c r="F142" t="s">
        <v>62</v>
      </c>
      <c r="G142" s="16">
        <v>60</v>
      </c>
      <c r="H142" s="16">
        <v>3434999</v>
      </c>
      <c r="I142" s="16">
        <v>20609994</v>
      </c>
      <c r="K142" s="29" t="str">
        <f t="shared" si="2"/>
        <v>Спир</v>
      </c>
      <c r="L142" s="29" t="s">
        <v>430</v>
      </c>
    </row>
    <row r="143" spans="1:12">
      <c r="A143">
        <v>7247340</v>
      </c>
      <c r="B143" t="s">
        <v>997</v>
      </c>
      <c r="C143" t="s">
        <v>102</v>
      </c>
      <c r="D143" t="s">
        <v>103</v>
      </c>
      <c r="E143">
        <v>401598</v>
      </c>
      <c r="F143" t="s">
        <v>863</v>
      </c>
      <c r="G143" s="16">
        <v>1200</v>
      </c>
      <c r="H143" s="16">
        <v>137360001</v>
      </c>
      <c r="I143" s="16">
        <v>412080003</v>
      </c>
      <c r="K143" s="29" t="str">
        <f t="shared" si="2"/>
        <v>Спир</v>
      </c>
      <c r="L143" s="29" t="s">
        <v>430</v>
      </c>
    </row>
    <row r="144" spans="1:12">
      <c r="A144">
        <v>7247091</v>
      </c>
      <c r="B144" t="s">
        <v>997</v>
      </c>
      <c r="C144" t="s">
        <v>666</v>
      </c>
      <c r="D144" t="s">
        <v>667</v>
      </c>
      <c r="E144">
        <v>45433</v>
      </c>
      <c r="F144" t="s">
        <v>63</v>
      </c>
      <c r="G144" s="16">
        <v>1000</v>
      </c>
      <c r="H144" s="16">
        <v>4492200</v>
      </c>
      <c r="I144" s="16">
        <v>449220000</v>
      </c>
      <c r="K144" s="29" t="str">
        <f t="shared" si="2"/>
        <v>Спир</v>
      </c>
      <c r="L144" s="29" t="s">
        <v>430</v>
      </c>
    </row>
    <row r="145" spans="1:12">
      <c r="A145">
        <v>7246618</v>
      </c>
      <c r="B145" t="s">
        <v>997</v>
      </c>
      <c r="C145" t="s">
        <v>79</v>
      </c>
      <c r="D145" t="s">
        <v>80</v>
      </c>
      <c r="E145">
        <v>401597</v>
      </c>
      <c r="F145" t="s">
        <v>860</v>
      </c>
      <c r="G145" s="16">
        <v>800</v>
      </c>
      <c r="H145" s="16">
        <v>136960001</v>
      </c>
      <c r="I145" s="16">
        <v>273920002</v>
      </c>
      <c r="K145" s="29" t="str">
        <f t="shared" si="2"/>
        <v>Спир</v>
      </c>
      <c r="L145" s="29" t="s">
        <v>430</v>
      </c>
    </row>
    <row r="146" spans="1:12">
      <c r="A146">
        <v>7245712</v>
      </c>
      <c r="B146" t="s">
        <v>997</v>
      </c>
      <c r="C146" t="s">
        <v>692</v>
      </c>
      <c r="D146" t="s">
        <v>693</v>
      </c>
      <c r="E146">
        <v>45433</v>
      </c>
      <c r="F146" t="s">
        <v>63</v>
      </c>
      <c r="G146" s="16">
        <v>20</v>
      </c>
      <c r="H146" s="16">
        <v>4491200</v>
      </c>
      <c r="I146" s="16">
        <v>8982400</v>
      </c>
      <c r="K146" s="29" t="str">
        <f t="shared" si="2"/>
        <v>Спир</v>
      </c>
      <c r="L146" s="29" t="s">
        <v>430</v>
      </c>
    </row>
    <row r="147" spans="1:12">
      <c r="A147">
        <v>7245668</v>
      </c>
      <c r="B147" t="s">
        <v>997</v>
      </c>
      <c r="C147" t="s">
        <v>140</v>
      </c>
      <c r="D147" t="s">
        <v>141</v>
      </c>
      <c r="E147">
        <v>45285</v>
      </c>
      <c r="F147" t="s">
        <v>62</v>
      </c>
      <c r="G147" s="16">
        <v>100</v>
      </c>
      <c r="H147" s="16">
        <v>3433999</v>
      </c>
      <c r="I147" s="16">
        <v>34339990</v>
      </c>
      <c r="K147" s="29" t="str">
        <f t="shared" si="2"/>
        <v>Спир</v>
      </c>
      <c r="L147" s="29" t="s">
        <v>430</v>
      </c>
    </row>
    <row r="148" spans="1:12">
      <c r="A148">
        <v>7245667</v>
      </c>
      <c r="B148" t="s">
        <v>997</v>
      </c>
      <c r="C148" t="s">
        <v>94</v>
      </c>
      <c r="D148" t="s">
        <v>95</v>
      </c>
      <c r="E148">
        <v>45285</v>
      </c>
      <c r="F148" t="s">
        <v>62</v>
      </c>
      <c r="G148" s="16">
        <v>100</v>
      </c>
      <c r="H148" s="16">
        <v>3434999</v>
      </c>
      <c r="I148" s="16">
        <v>34349990</v>
      </c>
      <c r="K148" s="29" t="str">
        <f t="shared" si="2"/>
        <v>Спир</v>
      </c>
      <c r="L148" s="29" t="s">
        <v>430</v>
      </c>
    </row>
    <row r="149" spans="1:12">
      <c r="A149">
        <v>7245666</v>
      </c>
      <c r="B149" t="s">
        <v>997</v>
      </c>
      <c r="C149" t="s">
        <v>181</v>
      </c>
      <c r="D149" t="s">
        <v>182</v>
      </c>
      <c r="E149">
        <v>45285</v>
      </c>
      <c r="F149" t="s">
        <v>62</v>
      </c>
      <c r="G149" s="16">
        <v>200</v>
      </c>
      <c r="H149" s="16">
        <v>3437999</v>
      </c>
      <c r="I149" s="16">
        <v>68759980</v>
      </c>
      <c r="K149" s="29" t="str">
        <f t="shared" si="2"/>
        <v>Спир</v>
      </c>
      <c r="L149" s="29" t="s">
        <v>430</v>
      </c>
    </row>
    <row r="150" spans="1:12">
      <c r="A150">
        <v>7245044</v>
      </c>
      <c r="B150" t="s">
        <v>998</v>
      </c>
      <c r="C150" t="s">
        <v>79</v>
      </c>
      <c r="D150" t="s">
        <v>80</v>
      </c>
      <c r="E150">
        <v>401597</v>
      </c>
      <c r="F150" t="s">
        <v>860</v>
      </c>
      <c r="G150" s="16">
        <v>800</v>
      </c>
      <c r="H150" s="16">
        <v>136960001</v>
      </c>
      <c r="I150" s="16">
        <v>273920002</v>
      </c>
      <c r="K150" s="29" t="str">
        <f t="shared" si="2"/>
        <v>Спир</v>
      </c>
      <c r="L150" s="29" t="s">
        <v>430</v>
      </c>
    </row>
    <row r="151" spans="1:12">
      <c r="A151">
        <v>7244763</v>
      </c>
      <c r="B151" t="s">
        <v>998</v>
      </c>
      <c r="C151" t="s">
        <v>81</v>
      </c>
      <c r="D151" t="s">
        <v>82</v>
      </c>
      <c r="E151">
        <v>45285</v>
      </c>
      <c r="F151" t="s">
        <v>62</v>
      </c>
      <c r="G151" s="16">
        <v>150</v>
      </c>
      <c r="H151" s="16">
        <v>3436999</v>
      </c>
      <c r="I151" s="16">
        <v>51554985</v>
      </c>
      <c r="K151" s="29" t="str">
        <f t="shared" si="2"/>
        <v>Спир</v>
      </c>
      <c r="L151" s="29" t="s">
        <v>430</v>
      </c>
    </row>
    <row r="152" spans="1:12">
      <c r="A152">
        <v>7244220</v>
      </c>
      <c r="B152" t="s">
        <v>998</v>
      </c>
      <c r="C152" t="s">
        <v>172</v>
      </c>
      <c r="D152" t="s">
        <v>173</v>
      </c>
      <c r="E152">
        <v>401597</v>
      </c>
      <c r="F152" t="s">
        <v>860</v>
      </c>
      <c r="G152" s="16">
        <v>1200</v>
      </c>
      <c r="H152" s="16">
        <v>136966000</v>
      </c>
      <c r="I152" s="16">
        <v>410898000</v>
      </c>
      <c r="K152" s="29" t="str">
        <f t="shared" si="2"/>
        <v>Спир</v>
      </c>
      <c r="L152" s="29" t="s">
        <v>430</v>
      </c>
    </row>
    <row r="153" spans="1:12">
      <c r="A153">
        <v>7243284</v>
      </c>
      <c r="B153" t="s">
        <v>998</v>
      </c>
      <c r="C153" t="s">
        <v>662</v>
      </c>
      <c r="D153" t="s">
        <v>663</v>
      </c>
      <c r="E153">
        <v>45285</v>
      </c>
      <c r="F153" t="s">
        <v>62</v>
      </c>
      <c r="G153" s="16">
        <v>650</v>
      </c>
      <c r="H153" s="16">
        <v>3426999</v>
      </c>
      <c r="I153" s="16">
        <v>222754935</v>
      </c>
      <c r="K153" s="29" t="str">
        <f t="shared" si="2"/>
        <v>Спир</v>
      </c>
      <c r="L153" s="29" t="s">
        <v>430</v>
      </c>
    </row>
    <row r="154" spans="1:12">
      <c r="A154">
        <v>7243283</v>
      </c>
      <c r="B154" t="s">
        <v>998</v>
      </c>
      <c r="C154" t="s">
        <v>205</v>
      </c>
      <c r="D154" t="s">
        <v>206</v>
      </c>
      <c r="E154">
        <v>45285</v>
      </c>
      <c r="F154" t="s">
        <v>62</v>
      </c>
      <c r="G154" s="16">
        <v>200</v>
      </c>
      <c r="H154" s="16">
        <v>3450001</v>
      </c>
      <c r="I154" s="16">
        <v>69000020</v>
      </c>
      <c r="K154" s="29" t="str">
        <f t="shared" si="2"/>
        <v>Спир</v>
      </c>
      <c r="L154" s="29" t="s">
        <v>430</v>
      </c>
    </row>
    <row r="155" spans="1:12">
      <c r="A155">
        <v>7242633</v>
      </c>
      <c r="B155" t="s">
        <v>999</v>
      </c>
      <c r="C155" t="s">
        <v>1000</v>
      </c>
      <c r="D155" t="s">
        <v>1001</v>
      </c>
      <c r="E155">
        <v>45433</v>
      </c>
      <c r="F155" t="s">
        <v>63</v>
      </c>
      <c r="G155" s="16">
        <v>20</v>
      </c>
      <c r="H155" s="16">
        <v>4491200</v>
      </c>
      <c r="I155" s="16">
        <v>8982400</v>
      </c>
      <c r="K155" s="29" t="str">
        <f t="shared" si="2"/>
        <v>Спир</v>
      </c>
      <c r="L155" s="29" t="s">
        <v>430</v>
      </c>
    </row>
    <row r="156" spans="1:12">
      <c r="A156">
        <v>7241232</v>
      </c>
      <c r="B156" t="s">
        <v>999</v>
      </c>
      <c r="C156" t="s">
        <v>662</v>
      </c>
      <c r="D156" t="s">
        <v>663</v>
      </c>
      <c r="E156">
        <v>45285</v>
      </c>
      <c r="F156" t="s">
        <v>62</v>
      </c>
      <c r="G156" s="16">
        <v>250</v>
      </c>
      <c r="H156" s="16">
        <v>3434571</v>
      </c>
      <c r="I156" s="16">
        <v>85864275</v>
      </c>
      <c r="K156" s="29" t="str">
        <f t="shared" si="2"/>
        <v>Спир</v>
      </c>
      <c r="L156" s="29" t="s">
        <v>430</v>
      </c>
    </row>
    <row r="157" spans="1:12">
      <c r="A157">
        <v>7241231</v>
      </c>
      <c r="B157" t="s">
        <v>999</v>
      </c>
      <c r="C157" t="s">
        <v>655</v>
      </c>
      <c r="D157" t="s">
        <v>656</v>
      </c>
      <c r="E157">
        <v>45285</v>
      </c>
      <c r="F157" t="s">
        <v>62</v>
      </c>
      <c r="G157" s="16">
        <v>150</v>
      </c>
      <c r="H157" s="16">
        <v>3452888</v>
      </c>
      <c r="I157" s="16">
        <v>51793320</v>
      </c>
      <c r="K157" s="29" t="str">
        <f t="shared" si="2"/>
        <v>Спир</v>
      </c>
      <c r="L157" s="29" t="s">
        <v>430</v>
      </c>
    </row>
    <row r="158" spans="1:12">
      <c r="A158">
        <v>7240556</v>
      </c>
      <c r="B158" t="s">
        <v>1002</v>
      </c>
      <c r="C158" t="s">
        <v>737</v>
      </c>
      <c r="D158" t="s">
        <v>738</v>
      </c>
      <c r="E158">
        <v>45433</v>
      </c>
      <c r="F158" t="s">
        <v>63</v>
      </c>
      <c r="G158" s="16">
        <v>500</v>
      </c>
      <c r="H158" s="16">
        <v>4491201</v>
      </c>
      <c r="I158" s="16">
        <v>224560050</v>
      </c>
      <c r="K158" s="29" t="str">
        <f t="shared" si="2"/>
        <v>Спир</v>
      </c>
      <c r="L158" s="29" t="s">
        <v>430</v>
      </c>
    </row>
    <row r="159" spans="1:12">
      <c r="A159">
        <v>7239258</v>
      </c>
      <c r="B159" t="s">
        <v>1002</v>
      </c>
      <c r="C159" t="s">
        <v>662</v>
      </c>
      <c r="D159" t="s">
        <v>663</v>
      </c>
      <c r="E159">
        <v>45285</v>
      </c>
      <c r="F159" t="s">
        <v>62</v>
      </c>
      <c r="G159" s="16">
        <v>200</v>
      </c>
      <c r="H159" s="16">
        <v>3424777</v>
      </c>
      <c r="I159" s="16">
        <v>68495540</v>
      </c>
      <c r="K159" s="29" t="str">
        <f t="shared" si="2"/>
        <v>Спир</v>
      </c>
      <c r="L159" s="29" t="s">
        <v>430</v>
      </c>
    </row>
    <row r="160" spans="1:12">
      <c r="A160">
        <v>7239257</v>
      </c>
      <c r="B160" t="s">
        <v>1002</v>
      </c>
      <c r="C160" t="s">
        <v>185</v>
      </c>
      <c r="D160" t="s">
        <v>186</v>
      </c>
      <c r="E160">
        <v>45285</v>
      </c>
      <c r="F160" t="s">
        <v>62</v>
      </c>
      <c r="G160" s="16">
        <v>200</v>
      </c>
      <c r="H160" s="16">
        <v>3451999</v>
      </c>
      <c r="I160" s="16">
        <v>69039980</v>
      </c>
      <c r="K160" s="29" t="str">
        <f t="shared" si="2"/>
        <v>Спир</v>
      </c>
      <c r="L160" s="29" t="s">
        <v>430</v>
      </c>
    </row>
    <row r="161" spans="1:12">
      <c r="A161">
        <v>7238682</v>
      </c>
      <c r="B161" t="s">
        <v>1003</v>
      </c>
      <c r="C161" t="s">
        <v>90</v>
      </c>
      <c r="D161" t="s">
        <v>91</v>
      </c>
      <c r="E161">
        <v>45285</v>
      </c>
      <c r="F161" t="s">
        <v>62</v>
      </c>
      <c r="G161" s="16">
        <v>250</v>
      </c>
      <c r="H161" s="16">
        <v>3451510</v>
      </c>
      <c r="I161" s="16">
        <v>86287750</v>
      </c>
      <c r="K161" s="29" t="str">
        <f t="shared" si="2"/>
        <v>Спир</v>
      </c>
      <c r="L161" s="29" t="s">
        <v>430</v>
      </c>
    </row>
    <row r="162" spans="1:12">
      <c r="A162">
        <v>7238251</v>
      </c>
      <c r="B162" t="s">
        <v>1003</v>
      </c>
      <c r="C162" t="s">
        <v>79</v>
      </c>
      <c r="D162" t="s">
        <v>80</v>
      </c>
      <c r="E162">
        <v>401597</v>
      </c>
      <c r="F162" t="s">
        <v>860</v>
      </c>
      <c r="G162" s="16">
        <v>1600</v>
      </c>
      <c r="H162" s="16">
        <v>136961000</v>
      </c>
      <c r="I162" s="16">
        <v>547844000</v>
      </c>
      <c r="K162" s="29" t="str">
        <f t="shared" si="2"/>
        <v>Спир</v>
      </c>
      <c r="L162" s="29" t="s">
        <v>430</v>
      </c>
    </row>
    <row r="163" spans="1:12">
      <c r="A163">
        <v>7237240</v>
      </c>
      <c r="B163" t="s">
        <v>1003</v>
      </c>
      <c r="C163" t="s">
        <v>275</v>
      </c>
      <c r="D163" t="s">
        <v>282</v>
      </c>
      <c r="E163">
        <v>45433</v>
      </c>
      <c r="F163" t="s">
        <v>63</v>
      </c>
      <c r="G163" s="16">
        <v>200</v>
      </c>
      <c r="H163" s="16">
        <v>4491200</v>
      </c>
      <c r="I163" s="16">
        <v>89824000</v>
      </c>
      <c r="K163" s="29" t="str">
        <f t="shared" si="2"/>
        <v>Спир</v>
      </c>
      <c r="L163" s="29" t="s">
        <v>430</v>
      </c>
    </row>
    <row r="164" spans="1:12">
      <c r="A164">
        <v>7237214</v>
      </c>
      <c r="B164" t="s">
        <v>1003</v>
      </c>
      <c r="C164" t="s">
        <v>98</v>
      </c>
      <c r="D164" t="s">
        <v>99</v>
      </c>
      <c r="E164">
        <v>45285</v>
      </c>
      <c r="F164" t="s">
        <v>62</v>
      </c>
      <c r="G164" s="16">
        <v>50</v>
      </c>
      <c r="H164" s="16">
        <v>3425000</v>
      </c>
      <c r="I164" s="16">
        <v>17125000</v>
      </c>
      <c r="K164" s="29" t="str">
        <f t="shared" si="2"/>
        <v>Спир</v>
      </c>
      <c r="L164" s="29" t="s">
        <v>430</v>
      </c>
    </row>
    <row r="165" spans="1:12">
      <c r="A165">
        <v>7237213</v>
      </c>
      <c r="B165" t="s">
        <v>1003</v>
      </c>
      <c r="C165" t="s">
        <v>1004</v>
      </c>
      <c r="D165" t="s">
        <v>1005</v>
      </c>
      <c r="E165">
        <v>45285</v>
      </c>
      <c r="F165" t="s">
        <v>62</v>
      </c>
      <c r="G165" s="16">
        <v>20</v>
      </c>
      <c r="H165" s="16">
        <v>3450000</v>
      </c>
      <c r="I165" s="16">
        <v>6900000</v>
      </c>
      <c r="K165" s="29" t="str">
        <f t="shared" si="2"/>
        <v>Спир</v>
      </c>
      <c r="L165" s="29" t="s">
        <v>430</v>
      </c>
    </row>
    <row r="166" spans="1:12">
      <c r="A166">
        <v>7236695</v>
      </c>
      <c r="B166" t="s">
        <v>1006</v>
      </c>
      <c r="C166" t="s">
        <v>393</v>
      </c>
      <c r="D166" t="s">
        <v>394</v>
      </c>
      <c r="E166">
        <v>401597</v>
      </c>
      <c r="F166" t="s">
        <v>860</v>
      </c>
      <c r="G166" s="16">
        <v>1200</v>
      </c>
      <c r="H166" s="16">
        <v>136960001</v>
      </c>
      <c r="I166" s="16">
        <v>410880003</v>
      </c>
      <c r="K166" s="29" t="str">
        <f t="shared" si="2"/>
        <v>Спир</v>
      </c>
      <c r="L166" s="29" t="s">
        <v>430</v>
      </c>
    </row>
    <row r="167" spans="1:12">
      <c r="A167">
        <v>7235911</v>
      </c>
      <c r="B167" t="s">
        <v>1006</v>
      </c>
      <c r="C167" t="s">
        <v>172</v>
      </c>
      <c r="D167" t="s">
        <v>173</v>
      </c>
      <c r="E167">
        <v>401598</v>
      </c>
      <c r="F167" t="s">
        <v>863</v>
      </c>
      <c r="G167" s="16">
        <v>800</v>
      </c>
      <c r="H167" s="16">
        <v>137377777</v>
      </c>
      <c r="I167" s="16">
        <v>274755554</v>
      </c>
      <c r="K167" s="29" t="str">
        <f t="shared" si="2"/>
        <v>Спир</v>
      </c>
      <c r="L167" s="29" t="s">
        <v>430</v>
      </c>
    </row>
    <row r="168" spans="1:12">
      <c r="A168">
        <v>7234924</v>
      </c>
      <c r="B168" t="s">
        <v>1006</v>
      </c>
      <c r="C168" t="s">
        <v>744</v>
      </c>
      <c r="D168" t="s">
        <v>745</v>
      </c>
      <c r="E168">
        <v>45433</v>
      </c>
      <c r="F168" t="s">
        <v>63</v>
      </c>
      <c r="G168" s="16">
        <v>30</v>
      </c>
      <c r="H168" s="16">
        <v>4491200</v>
      </c>
      <c r="I168" s="16">
        <v>13473600</v>
      </c>
      <c r="K168" s="29" t="str">
        <f t="shared" si="2"/>
        <v>Спир</v>
      </c>
      <c r="L168" s="29" t="s">
        <v>430</v>
      </c>
    </row>
    <row r="169" spans="1:12">
      <c r="A169">
        <v>7234892</v>
      </c>
      <c r="B169" t="s">
        <v>1006</v>
      </c>
      <c r="C169" t="s">
        <v>116</v>
      </c>
      <c r="D169" t="s">
        <v>117</v>
      </c>
      <c r="E169">
        <v>45285</v>
      </c>
      <c r="F169" t="s">
        <v>62</v>
      </c>
      <c r="G169" s="16">
        <v>300</v>
      </c>
      <c r="H169" s="16">
        <v>3438999</v>
      </c>
      <c r="I169" s="16">
        <v>103169970</v>
      </c>
      <c r="K169" s="29" t="str">
        <f t="shared" si="2"/>
        <v>Спир</v>
      </c>
      <c r="L169" s="29" t="s">
        <v>430</v>
      </c>
    </row>
    <row r="170" spans="1:12">
      <c r="A170">
        <v>7234891</v>
      </c>
      <c r="B170" t="s">
        <v>1006</v>
      </c>
      <c r="C170" t="s">
        <v>98</v>
      </c>
      <c r="D170" t="s">
        <v>99</v>
      </c>
      <c r="E170">
        <v>45285</v>
      </c>
      <c r="F170" t="s">
        <v>62</v>
      </c>
      <c r="G170" s="16">
        <v>100</v>
      </c>
      <c r="H170" s="16">
        <v>3439999</v>
      </c>
      <c r="I170" s="16">
        <v>34399990</v>
      </c>
      <c r="K170" s="29" t="str">
        <f t="shared" si="2"/>
        <v>Спир</v>
      </c>
      <c r="L170" s="29" t="s">
        <v>430</v>
      </c>
    </row>
    <row r="171" spans="1:12">
      <c r="A171">
        <v>7234037</v>
      </c>
      <c r="B171" t="s">
        <v>1007</v>
      </c>
      <c r="C171" t="s">
        <v>653</v>
      </c>
      <c r="D171" t="s">
        <v>654</v>
      </c>
      <c r="E171">
        <v>45433</v>
      </c>
      <c r="F171" t="s">
        <v>63</v>
      </c>
      <c r="G171" s="16">
        <v>100</v>
      </c>
      <c r="H171" s="16">
        <v>4491211</v>
      </c>
      <c r="I171" s="16">
        <v>44912110</v>
      </c>
      <c r="K171" s="29" t="str">
        <f t="shared" si="2"/>
        <v>Спир</v>
      </c>
      <c r="L171" s="29" t="s">
        <v>430</v>
      </c>
    </row>
    <row r="172" spans="1:12">
      <c r="A172">
        <v>7233584</v>
      </c>
      <c r="B172" t="s">
        <v>1007</v>
      </c>
      <c r="C172" t="s">
        <v>393</v>
      </c>
      <c r="D172" t="s">
        <v>394</v>
      </c>
      <c r="E172">
        <v>401597</v>
      </c>
      <c r="F172" t="s">
        <v>860</v>
      </c>
      <c r="G172" s="16">
        <v>400</v>
      </c>
      <c r="H172" s="16">
        <v>136960000</v>
      </c>
      <c r="I172" s="16">
        <v>136960000</v>
      </c>
      <c r="K172" s="29" t="str">
        <f t="shared" si="2"/>
        <v>Спир</v>
      </c>
      <c r="L172" s="29" t="s">
        <v>430</v>
      </c>
    </row>
    <row r="173" spans="1:12">
      <c r="A173">
        <v>7233583</v>
      </c>
      <c r="B173" t="s">
        <v>1007</v>
      </c>
      <c r="C173" t="s">
        <v>79</v>
      </c>
      <c r="D173" t="s">
        <v>80</v>
      </c>
      <c r="E173">
        <v>401597</v>
      </c>
      <c r="F173" t="s">
        <v>860</v>
      </c>
      <c r="G173" s="16">
        <v>1600</v>
      </c>
      <c r="H173" s="16">
        <v>136960001</v>
      </c>
      <c r="I173" s="16">
        <v>547840004</v>
      </c>
      <c r="K173" s="29" t="str">
        <f t="shared" si="2"/>
        <v>Спир</v>
      </c>
      <c r="L173" s="29" t="s">
        <v>430</v>
      </c>
    </row>
    <row r="174" spans="1:12">
      <c r="A174">
        <v>7232575</v>
      </c>
      <c r="B174" t="s">
        <v>1007</v>
      </c>
      <c r="C174" t="s">
        <v>120</v>
      </c>
      <c r="D174" t="s">
        <v>121</v>
      </c>
      <c r="E174">
        <v>45285</v>
      </c>
      <c r="F174" t="s">
        <v>62</v>
      </c>
      <c r="G174" s="16">
        <v>150</v>
      </c>
      <c r="H174" s="16">
        <v>3434999</v>
      </c>
      <c r="I174" s="16">
        <v>51524985</v>
      </c>
      <c r="K174" s="29" t="str">
        <f t="shared" si="2"/>
        <v>Спир</v>
      </c>
      <c r="L174" s="29" t="s">
        <v>430</v>
      </c>
    </row>
    <row r="175" spans="1:12">
      <c r="A175">
        <v>7232574</v>
      </c>
      <c r="B175" t="s">
        <v>1007</v>
      </c>
      <c r="C175" t="s">
        <v>116</v>
      </c>
      <c r="D175" t="s">
        <v>117</v>
      </c>
      <c r="E175">
        <v>45285</v>
      </c>
      <c r="F175" t="s">
        <v>62</v>
      </c>
      <c r="G175" s="16">
        <v>200</v>
      </c>
      <c r="H175" s="16">
        <v>3435999</v>
      </c>
      <c r="I175" s="16">
        <v>68719980</v>
      </c>
      <c r="K175" s="29" t="str">
        <f t="shared" si="2"/>
        <v>Спир</v>
      </c>
      <c r="L175" s="29" t="s">
        <v>430</v>
      </c>
    </row>
    <row r="176" spans="1:12">
      <c r="A176">
        <v>7232573</v>
      </c>
      <c r="B176" t="s">
        <v>1007</v>
      </c>
      <c r="C176" t="s">
        <v>75</v>
      </c>
      <c r="D176" t="s">
        <v>76</v>
      </c>
      <c r="E176">
        <v>45285</v>
      </c>
      <c r="F176" t="s">
        <v>62</v>
      </c>
      <c r="G176" s="16">
        <v>50</v>
      </c>
      <c r="H176" s="16">
        <v>3439000</v>
      </c>
      <c r="I176" s="16">
        <v>17195000</v>
      </c>
      <c r="K176" s="29" t="str">
        <f t="shared" si="2"/>
        <v>Спир</v>
      </c>
      <c r="L176" s="29" t="s">
        <v>430</v>
      </c>
    </row>
    <row r="177" spans="1:12">
      <c r="A177">
        <v>7230298</v>
      </c>
      <c r="B177" t="s">
        <v>1008</v>
      </c>
      <c r="C177" t="s">
        <v>1004</v>
      </c>
      <c r="D177" t="s">
        <v>1005</v>
      </c>
      <c r="E177">
        <v>45433</v>
      </c>
      <c r="F177" t="s">
        <v>63</v>
      </c>
      <c r="G177" s="16">
        <v>10</v>
      </c>
      <c r="H177" s="16">
        <v>4491200</v>
      </c>
      <c r="I177" s="16">
        <v>4491200</v>
      </c>
      <c r="K177" s="29" t="str">
        <f t="shared" si="2"/>
        <v>Спир</v>
      </c>
      <c r="L177" s="29" t="s">
        <v>430</v>
      </c>
    </row>
    <row r="178" spans="1:12">
      <c r="A178">
        <v>7230277</v>
      </c>
      <c r="B178" t="s">
        <v>1008</v>
      </c>
      <c r="C178" t="s">
        <v>120</v>
      </c>
      <c r="D178" t="s">
        <v>121</v>
      </c>
      <c r="E178">
        <v>45285</v>
      </c>
      <c r="F178" t="s">
        <v>62</v>
      </c>
      <c r="G178" s="16">
        <v>300</v>
      </c>
      <c r="H178" s="16">
        <v>3437999</v>
      </c>
      <c r="I178" s="16">
        <v>103139970</v>
      </c>
      <c r="K178" s="29" t="str">
        <f t="shared" si="2"/>
        <v>Спир</v>
      </c>
      <c r="L178" s="29" t="s">
        <v>430</v>
      </c>
    </row>
    <row r="179" spans="1:12">
      <c r="A179">
        <v>7230276</v>
      </c>
      <c r="B179" t="s">
        <v>1008</v>
      </c>
      <c r="C179" t="s">
        <v>81</v>
      </c>
      <c r="D179" t="s">
        <v>82</v>
      </c>
      <c r="E179">
        <v>45285</v>
      </c>
      <c r="F179" t="s">
        <v>62</v>
      </c>
      <c r="G179" s="16">
        <v>100</v>
      </c>
      <c r="H179" s="16">
        <v>3438999</v>
      </c>
      <c r="I179" s="16">
        <v>34389990</v>
      </c>
      <c r="K179" s="29" t="str">
        <f t="shared" si="2"/>
        <v>Спир</v>
      </c>
      <c r="L179" s="29" t="s">
        <v>430</v>
      </c>
    </row>
    <row r="180" spans="1:12">
      <c r="A180">
        <v>7229698</v>
      </c>
      <c r="B180" t="s">
        <v>1009</v>
      </c>
      <c r="C180" t="s">
        <v>79</v>
      </c>
      <c r="D180" t="s">
        <v>80</v>
      </c>
      <c r="E180">
        <v>401597</v>
      </c>
      <c r="F180" t="s">
        <v>860</v>
      </c>
      <c r="G180" s="16">
        <v>1600</v>
      </c>
      <c r="H180" s="16">
        <v>136960001</v>
      </c>
      <c r="I180" s="16">
        <v>547840004</v>
      </c>
      <c r="K180" s="29" t="str">
        <f t="shared" si="2"/>
        <v>Спир</v>
      </c>
      <c r="L180" s="29" t="s">
        <v>430</v>
      </c>
    </row>
    <row r="181" spans="1:12">
      <c r="A181">
        <v>7229466</v>
      </c>
      <c r="B181" t="s">
        <v>1009</v>
      </c>
      <c r="C181" t="s">
        <v>695</v>
      </c>
      <c r="D181" t="s">
        <v>696</v>
      </c>
      <c r="E181">
        <v>45433</v>
      </c>
      <c r="F181" t="s">
        <v>63</v>
      </c>
      <c r="G181" s="16">
        <v>50</v>
      </c>
      <c r="H181" s="16">
        <v>4491200</v>
      </c>
      <c r="I181" s="16">
        <v>22456000</v>
      </c>
      <c r="K181" s="29" t="str">
        <f t="shared" si="2"/>
        <v>Спир</v>
      </c>
      <c r="L181" s="29" t="s">
        <v>430</v>
      </c>
    </row>
    <row r="182" spans="1:12">
      <c r="A182">
        <v>7228892</v>
      </c>
      <c r="B182" t="s">
        <v>1009</v>
      </c>
      <c r="C182" t="s">
        <v>199</v>
      </c>
      <c r="D182" t="s">
        <v>200</v>
      </c>
      <c r="E182">
        <v>401596</v>
      </c>
      <c r="F182" t="s">
        <v>859</v>
      </c>
      <c r="G182" s="16">
        <v>1200</v>
      </c>
      <c r="H182" s="16">
        <v>136960001</v>
      </c>
      <c r="I182" s="16">
        <v>41088000.299999997</v>
      </c>
      <c r="K182" s="29" t="str">
        <f t="shared" si="2"/>
        <v>Спир</v>
      </c>
      <c r="L182" s="29" t="s">
        <v>430</v>
      </c>
    </row>
    <row r="183" spans="1:12">
      <c r="A183">
        <v>7227857</v>
      </c>
      <c r="B183" t="s">
        <v>1009</v>
      </c>
      <c r="C183" t="s">
        <v>81</v>
      </c>
      <c r="D183" t="s">
        <v>82</v>
      </c>
      <c r="E183">
        <v>45285</v>
      </c>
      <c r="F183" t="s">
        <v>62</v>
      </c>
      <c r="G183" s="16">
        <v>50</v>
      </c>
      <c r="H183" s="16">
        <v>3425333</v>
      </c>
      <c r="I183" s="16">
        <v>17126665</v>
      </c>
      <c r="K183" s="29" t="str">
        <f t="shared" si="2"/>
        <v>Спир</v>
      </c>
      <c r="L183" s="29" t="s">
        <v>430</v>
      </c>
    </row>
    <row r="184" spans="1:12">
      <c r="A184">
        <v>7227856</v>
      </c>
      <c r="B184" t="s">
        <v>1009</v>
      </c>
      <c r="C184" t="s">
        <v>287</v>
      </c>
      <c r="D184" t="s">
        <v>288</v>
      </c>
      <c r="E184">
        <v>45285</v>
      </c>
      <c r="F184" t="s">
        <v>62</v>
      </c>
      <c r="G184" s="16">
        <v>350</v>
      </c>
      <c r="H184" s="16">
        <v>3435008</v>
      </c>
      <c r="I184" s="16">
        <v>120225280</v>
      </c>
      <c r="K184" s="29" t="str">
        <f t="shared" si="2"/>
        <v>Спир</v>
      </c>
      <c r="L184" s="29" t="s">
        <v>430</v>
      </c>
    </row>
    <row r="185" spans="1:12">
      <c r="A185">
        <v>7226586</v>
      </c>
      <c r="B185" t="s">
        <v>1010</v>
      </c>
      <c r="C185" t="s">
        <v>79</v>
      </c>
      <c r="D185" t="s">
        <v>80</v>
      </c>
      <c r="E185">
        <v>401597</v>
      </c>
      <c r="F185" t="s">
        <v>860</v>
      </c>
      <c r="G185" s="16">
        <v>1600</v>
      </c>
      <c r="H185" s="16">
        <v>136960001</v>
      </c>
      <c r="I185" s="16">
        <v>547840004</v>
      </c>
      <c r="K185" s="29" t="str">
        <f t="shared" si="2"/>
        <v>Спир</v>
      </c>
      <c r="L185" s="29" t="s">
        <v>430</v>
      </c>
    </row>
    <row r="186" spans="1:12">
      <c r="A186">
        <v>7225549</v>
      </c>
      <c r="B186" t="s">
        <v>1010</v>
      </c>
      <c r="C186" t="s">
        <v>70</v>
      </c>
      <c r="D186" t="s">
        <v>71</v>
      </c>
      <c r="E186">
        <v>45285</v>
      </c>
      <c r="F186" t="s">
        <v>62</v>
      </c>
      <c r="G186" s="16">
        <v>200</v>
      </c>
      <c r="H186" s="16">
        <v>3425000</v>
      </c>
      <c r="I186" s="16">
        <v>68500000</v>
      </c>
      <c r="K186" s="29" t="str">
        <f t="shared" si="2"/>
        <v>Спир</v>
      </c>
      <c r="L186" s="29" t="s">
        <v>430</v>
      </c>
    </row>
    <row r="187" spans="1:12">
      <c r="A187">
        <v>7225548</v>
      </c>
      <c r="B187" t="s">
        <v>1010</v>
      </c>
      <c r="C187" t="s">
        <v>134</v>
      </c>
      <c r="D187" t="s">
        <v>135</v>
      </c>
      <c r="E187">
        <v>45285</v>
      </c>
      <c r="F187" t="s">
        <v>62</v>
      </c>
      <c r="G187" s="16">
        <v>200</v>
      </c>
      <c r="H187" s="16">
        <v>3425001</v>
      </c>
      <c r="I187" s="16">
        <v>68500020</v>
      </c>
      <c r="K187" s="29" t="str">
        <f t="shared" si="2"/>
        <v>Спир</v>
      </c>
      <c r="L187" s="29" t="s">
        <v>430</v>
      </c>
    </row>
    <row r="188" spans="1:12">
      <c r="A188">
        <v>7224888</v>
      </c>
      <c r="B188" t="s">
        <v>1011</v>
      </c>
      <c r="C188" t="s">
        <v>102</v>
      </c>
      <c r="D188" t="s">
        <v>103</v>
      </c>
      <c r="E188">
        <v>99401598</v>
      </c>
      <c r="F188" t="s">
        <v>950</v>
      </c>
      <c r="G188" s="16">
        <v>400</v>
      </c>
      <c r="H188" s="16">
        <v>137360000</v>
      </c>
      <c r="I188" s="16">
        <v>137360000</v>
      </c>
      <c r="K188" s="29" t="str">
        <f t="shared" si="2"/>
        <v>Спир</v>
      </c>
      <c r="L188" s="29" t="s">
        <v>430</v>
      </c>
    </row>
    <row r="189" spans="1:12">
      <c r="A189">
        <v>7224886</v>
      </c>
      <c r="B189" t="s">
        <v>1011</v>
      </c>
      <c r="C189" t="s">
        <v>179</v>
      </c>
      <c r="D189" t="s">
        <v>180</v>
      </c>
      <c r="E189">
        <v>401596</v>
      </c>
      <c r="F189" t="s">
        <v>859</v>
      </c>
      <c r="G189" s="16">
        <v>6000</v>
      </c>
      <c r="H189" s="16">
        <v>136960000</v>
      </c>
      <c r="I189" s="16">
        <v>205440000</v>
      </c>
      <c r="K189" s="29" t="str">
        <f t="shared" si="2"/>
        <v>Спир</v>
      </c>
      <c r="L189" s="29" t="s">
        <v>430</v>
      </c>
    </row>
    <row r="190" spans="1:12">
      <c r="A190">
        <v>7224885</v>
      </c>
      <c r="B190" t="s">
        <v>1011</v>
      </c>
      <c r="C190" t="s">
        <v>243</v>
      </c>
      <c r="D190" t="s">
        <v>244</v>
      </c>
      <c r="E190">
        <v>401596</v>
      </c>
      <c r="F190" t="s">
        <v>859</v>
      </c>
      <c r="G190" s="16">
        <v>4400</v>
      </c>
      <c r="H190" s="16">
        <v>136960000</v>
      </c>
      <c r="I190" s="16">
        <v>150656000</v>
      </c>
      <c r="K190" s="29" t="str">
        <f t="shared" si="2"/>
        <v>Спир</v>
      </c>
      <c r="L190" s="29" t="s">
        <v>430</v>
      </c>
    </row>
    <row r="191" spans="1:12">
      <c r="A191">
        <v>7223942</v>
      </c>
      <c r="B191" t="s">
        <v>1011</v>
      </c>
      <c r="C191" t="s">
        <v>172</v>
      </c>
      <c r="D191" t="s">
        <v>173</v>
      </c>
      <c r="E191">
        <v>401597</v>
      </c>
      <c r="F191" t="s">
        <v>860</v>
      </c>
      <c r="G191" s="16">
        <v>1200</v>
      </c>
      <c r="H191" s="16">
        <v>136967000</v>
      </c>
      <c r="I191" s="16">
        <v>410901000</v>
      </c>
      <c r="K191" s="29" t="str">
        <f t="shared" si="2"/>
        <v>Спир</v>
      </c>
      <c r="L191" s="29" t="s">
        <v>430</v>
      </c>
    </row>
    <row r="192" spans="1:12">
      <c r="A192">
        <v>7222863</v>
      </c>
      <c r="B192" t="s">
        <v>1011</v>
      </c>
      <c r="C192" t="s">
        <v>1012</v>
      </c>
      <c r="D192" t="s">
        <v>1013</v>
      </c>
      <c r="E192">
        <v>45433</v>
      </c>
      <c r="F192" t="s">
        <v>63</v>
      </c>
      <c r="G192" s="16">
        <v>100</v>
      </c>
      <c r="H192" s="16">
        <v>4491200</v>
      </c>
      <c r="I192" s="16">
        <v>44912000</v>
      </c>
      <c r="K192" s="29" t="str">
        <f t="shared" si="2"/>
        <v>Спир</v>
      </c>
      <c r="L192" s="29" t="s">
        <v>430</v>
      </c>
    </row>
    <row r="193" spans="1:12">
      <c r="A193">
        <v>7222862</v>
      </c>
      <c r="B193" t="s">
        <v>1011</v>
      </c>
      <c r="C193" t="s">
        <v>653</v>
      </c>
      <c r="D193" t="s">
        <v>654</v>
      </c>
      <c r="E193">
        <v>45433</v>
      </c>
      <c r="F193" t="s">
        <v>63</v>
      </c>
      <c r="G193" s="16">
        <v>50</v>
      </c>
      <c r="H193" s="16">
        <v>4491201</v>
      </c>
      <c r="I193" s="16">
        <v>22456005</v>
      </c>
      <c r="K193" s="29" t="str">
        <f t="shared" si="2"/>
        <v>Спир</v>
      </c>
      <c r="L193" s="29" t="s">
        <v>430</v>
      </c>
    </row>
    <row r="194" spans="1:12">
      <c r="A194">
        <v>7222833</v>
      </c>
      <c r="B194" t="s">
        <v>1011</v>
      </c>
      <c r="C194" t="s">
        <v>185</v>
      </c>
      <c r="D194" t="s">
        <v>186</v>
      </c>
      <c r="E194">
        <v>45285</v>
      </c>
      <c r="F194" t="s">
        <v>62</v>
      </c>
      <c r="G194" s="16">
        <v>200</v>
      </c>
      <c r="H194" s="16">
        <v>3425099</v>
      </c>
      <c r="I194" s="16">
        <v>68501980</v>
      </c>
      <c r="K194" s="29" t="str">
        <f t="shared" si="2"/>
        <v>Спир</v>
      </c>
      <c r="L194" s="29" t="s">
        <v>430</v>
      </c>
    </row>
    <row r="195" spans="1:12">
      <c r="A195">
        <v>7222008</v>
      </c>
      <c r="B195" t="s">
        <v>1014</v>
      </c>
      <c r="C195" t="s">
        <v>102</v>
      </c>
      <c r="D195" t="s">
        <v>103</v>
      </c>
      <c r="E195">
        <v>401598</v>
      </c>
      <c r="F195" t="s">
        <v>863</v>
      </c>
      <c r="G195" s="16">
        <v>2000</v>
      </c>
      <c r="H195" s="16">
        <v>137360000</v>
      </c>
      <c r="I195" s="16">
        <v>686800000</v>
      </c>
      <c r="K195" s="29" t="str">
        <f t="shared" si="2"/>
        <v>Спир</v>
      </c>
      <c r="L195" s="29" t="s">
        <v>430</v>
      </c>
    </row>
    <row r="196" spans="1:12">
      <c r="A196">
        <v>7221774</v>
      </c>
      <c r="B196" t="s">
        <v>1014</v>
      </c>
      <c r="C196" t="s">
        <v>1015</v>
      </c>
      <c r="D196" t="s">
        <v>1016</v>
      </c>
      <c r="E196">
        <v>45433</v>
      </c>
      <c r="F196" t="s">
        <v>63</v>
      </c>
      <c r="G196" s="16">
        <v>30</v>
      </c>
      <c r="H196" s="16">
        <v>4491200</v>
      </c>
      <c r="I196" s="16">
        <v>13473600</v>
      </c>
      <c r="K196" s="29" t="str">
        <f t="shared" si="2"/>
        <v>Спир</v>
      </c>
      <c r="L196" s="29" t="s">
        <v>430</v>
      </c>
    </row>
    <row r="197" spans="1:12">
      <c r="A197">
        <v>7220244</v>
      </c>
      <c r="B197" t="s">
        <v>1014</v>
      </c>
      <c r="C197" t="s">
        <v>98</v>
      </c>
      <c r="D197" t="s">
        <v>99</v>
      </c>
      <c r="E197">
        <v>45285</v>
      </c>
      <c r="F197" t="s">
        <v>62</v>
      </c>
      <c r="G197" s="16">
        <v>150</v>
      </c>
      <c r="H197" s="16">
        <v>3424777</v>
      </c>
      <c r="I197" s="16">
        <v>51371655</v>
      </c>
      <c r="K197" s="29" t="str">
        <f t="shared" ref="K197:K260" si="3">LEFT(F197,4)</f>
        <v>Спир</v>
      </c>
      <c r="L197" s="29" t="s">
        <v>430</v>
      </c>
    </row>
    <row r="198" spans="1:12">
      <c r="A198">
        <v>7219470</v>
      </c>
      <c r="B198" t="s">
        <v>1017</v>
      </c>
      <c r="C198" t="s">
        <v>639</v>
      </c>
      <c r="D198" t="s">
        <v>640</v>
      </c>
      <c r="E198">
        <v>45433</v>
      </c>
      <c r="F198" t="s">
        <v>63</v>
      </c>
      <c r="G198" s="16">
        <v>100</v>
      </c>
      <c r="H198" s="16">
        <v>4491200</v>
      </c>
      <c r="I198" s="16">
        <v>44912000</v>
      </c>
      <c r="K198" s="29" t="str">
        <f t="shared" si="3"/>
        <v>Спир</v>
      </c>
      <c r="L198" s="29" t="s">
        <v>430</v>
      </c>
    </row>
    <row r="199" spans="1:12">
      <c r="A199">
        <v>7218787</v>
      </c>
      <c r="B199" t="s">
        <v>1017</v>
      </c>
      <c r="C199" t="s">
        <v>102</v>
      </c>
      <c r="D199" t="s">
        <v>103</v>
      </c>
      <c r="E199">
        <v>401598</v>
      </c>
      <c r="F199" t="s">
        <v>863</v>
      </c>
      <c r="G199" s="16">
        <v>800</v>
      </c>
      <c r="H199" s="16">
        <v>137363000</v>
      </c>
      <c r="I199" s="16">
        <v>274726000</v>
      </c>
      <c r="K199" s="29" t="str">
        <f t="shared" si="3"/>
        <v>Спир</v>
      </c>
      <c r="L199" s="29" t="s">
        <v>430</v>
      </c>
    </row>
    <row r="200" spans="1:12">
      <c r="A200">
        <v>7218786</v>
      </c>
      <c r="B200" t="s">
        <v>1017</v>
      </c>
      <c r="C200" t="s">
        <v>142</v>
      </c>
      <c r="D200" t="s">
        <v>143</v>
      </c>
      <c r="E200">
        <v>401596</v>
      </c>
      <c r="F200" t="s">
        <v>859</v>
      </c>
      <c r="G200" s="16">
        <v>3200</v>
      </c>
      <c r="H200" s="16">
        <v>136963000</v>
      </c>
      <c r="I200" s="16">
        <v>109570400</v>
      </c>
      <c r="K200" s="29" t="str">
        <f t="shared" si="3"/>
        <v>Спир</v>
      </c>
      <c r="L200" s="29" t="s">
        <v>430</v>
      </c>
    </row>
    <row r="201" spans="1:12">
      <c r="A201">
        <v>7218785</v>
      </c>
      <c r="B201" t="s">
        <v>1017</v>
      </c>
      <c r="C201" t="s">
        <v>393</v>
      </c>
      <c r="D201" t="s">
        <v>394</v>
      </c>
      <c r="E201">
        <v>401597</v>
      </c>
      <c r="F201" t="s">
        <v>860</v>
      </c>
      <c r="G201" s="16">
        <v>1200</v>
      </c>
      <c r="H201" s="16">
        <v>136963000</v>
      </c>
      <c r="I201" s="16">
        <v>410889000</v>
      </c>
      <c r="K201" s="29" t="str">
        <f t="shared" si="3"/>
        <v>Спир</v>
      </c>
      <c r="L201" s="29" t="s">
        <v>430</v>
      </c>
    </row>
    <row r="202" spans="1:12">
      <c r="A202">
        <v>7217032</v>
      </c>
      <c r="B202" t="s">
        <v>1018</v>
      </c>
      <c r="C202" t="s">
        <v>393</v>
      </c>
      <c r="D202" t="s">
        <v>394</v>
      </c>
      <c r="E202">
        <v>401597</v>
      </c>
      <c r="F202" t="s">
        <v>860</v>
      </c>
      <c r="G202" s="16">
        <v>2000</v>
      </c>
      <c r="H202" s="16">
        <v>136962571</v>
      </c>
      <c r="I202" s="16">
        <v>684812855</v>
      </c>
      <c r="K202" s="29" t="str">
        <f t="shared" si="3"/>
        <v>Спир</v>
      </c>
      <c r="L202" s="29" t="s">
        <v>430</v>
      </c>
    </row>
    <row r="203" spans="1:12">
      <c r="A203">
        <v>7216766</v>
      </c>
      <c r="B203" t="s">
        <v>1018</v>
      </c>
      <c r="C203" t="s">
        <v>291</v>
      </c>
      <c r="D203" t="s">
        <v>292</v>
      </c>
      <c r="E203">
        <v>45285</v>
      </c>
      <c r="F203" t="s">
        <v>62</v>
      </c>
      <c r="G203" s="16">
        <v>100</v>
      </c>
      <c r="H203" s="16">
        <v>3424000</v>
      </c>
      <c r="I203" s="16">
        <v>34240000</v>
      </c>
      <c r="K203" s="29" t="str">
        <f t="shared" si="3"/>
        <v>Спир</v>
      </c>
      <c r="L203" s="29" t="s">
        <v>430</v>
      </c>
    </row>
    <row r="204" spans="1:12">
      <c r="A204">
        <v>7216041</v>
      </c>
      <c r="B204" t="s">
        <v>1018</v>
      </c>
      <c r="C204" t="s">
        <v>142</v>
      </c>
      <c r="D204" t="s">
        <v>143</v>
      </c>
      <c r="E204">
        <v>401596</v>
      </c>
      <c r="F204" t="s">
        <v>859</v>
      </c>
      <c r="G204" s="16">
        <v>3200</v>
      </c>
      <c r="H204" s="16">
        <v>136961000</v>
      </c>
      <c r="I204" s="16">
        <v>109568800</v>
      </c>
      <c r="K204" s="29" t="str">
        <f t="shared" si="3"/>
        <v>Спир</v>
      </c>
      <c r="L204" s="29" t="s">
        <v>430</v>
      </c>
    </row>
    <row r="205" spans="1:12">
      <c r="A205">
        <v>7215064</v>
      </c>
      <c r="B205" t="s">
        <v>1018</v>
      </c>
      <c r="C205" t="s">
        <v>276</v>
      </c>
      <c r="D205" t="s">
        <v>283</v>
      </c>
      <c r="E205">
        <v>45285</v>
      </c>
      <c r="F205" t="s">
        <v>62</v>
      </c>
      <c r="G205" s="16">
        <v>10</v>
      </c>
      <c r="H205" s="16">
        <v>3425222</v>
      </c>
      <c r="I205" s="16">
        <v>3425222</v>
      </c>
      <c r="K205" s="29" t="str">
        <f t="shared" si="3"/>
        <v>Спир</v>
      </c>
      <c r="L205" s="29" t="s">
        <v>430</v>
      </c>
    </row>
    <row r="206" spans="1:12">
      <c r="A206">
        <v>7214058</v>
      </c>
      <c r="B206" t="s">
        <v>1019</v>
      </c>
      <c r="C206" t="s">
        <v>276</v>
      </c>
      <c r="D206" t="s">
        <v>283</v>
      </c>
      <c r="E206">
        <v>45285</v>
      </c>
      <c r="F206" t="s">
        <v>62</v>
      </c>
      <c r="G206" s="16">
        <v>10</v>
      </c>
      <c r="H206" s="16">
        <v>3427000</v>
      </c>
      <c r="I206" s="16">
        <v>3427000</v>
      </c>
      <c r="K206" s="29" t="str">
        <f t="shared" si="3"/>
        <v>Спир</v>
      </c>
      <c r="L206" s="29" t="s">
        <v>430</v>
      </c>
    </row>
    <row r="207" spans="1:12">
      <c r="A207">
        <v>7213411</v>
      </c>
      <c r="B207" t="s">
        <v>1019</v>
      </c>
      <c r="C207" t="s">
        <v>179</v>
      </c>
      <c r="D207" t="s">
        <v>180</v>
      </c>
      <c r="E207">
        <v>401596</v>
      </c>
      <c r="F207" t="s">
        <v>859</v>
      </c>
      <c r="G207" s="16">
        <v>6000</v>
      </c>
      <c r="H207" s="16">
        <v>136960000</v>
      </c>
      <c r="I207" s="16">
        <v>205440000</v>
      </c>
      <c r="K207" s="29" t="str">
        <f t="shared" si="3"/>
        <v>Спир</v>
      </c>
      <c r="L207" s="29" t="s">
        <v>430</v>
      </c>
    </row>
    <row r="208" spans="1:12">
      <c r="A208">
        <v>7213410</v>
      </c>
      <c r="B208" t="s">
        <v>1019</v>
      </c>
      <c r="C208" t="s">
        <v>79</v>
      </c>
      <c r="D208" t="s">
        <v>80</v>
      </c>
      <c r="E208">
        <v>401597</v>
      </c>
      <c r="F208" t="s">
        <v>860</v>
      </c>
      <c r="G208" s="16">
        <v>1600</v>
      </c>
      <c r="H208" s="16">
        <v>136962571</v>
      </c>
      <c r="I208" s="16">
        <v>547850284</v>
      </c>
      <c r="K208" s="29" t="str">
        <f t="shared" si="3"/>
        <v>Спир</v>
      </c>
      <c r="L208" s="29" t="s">
        <v>430</v>
      </c>
    </row>
    <row r="209" spans="1:12">
      <c r="A209">
        <v>7211388</v>
      </c>
      <c r="B209" t="s">
        <v>1020</v>
      </c>
      <c r="C209" t="s">
        <v>1021</v>
      </c>
      <c r="D209" t="s">
        <v>1022</v>
      </c>
      <c r="E209">
        <v>45433</v>
      </c>
      <c r="F209" t="s">
        <v>63</v>
      </c>
      <c r="G209" s="16">
        <v>10</v>
      </c>
      <c r="H209" s="16">
        <v>4491200</v>
      </c>
      <c r="I209" s="16">
        <v>4491200</v>
      </c>
      <c r="K209" s="29" t="str">
        <f t="shared" si="3"/>
        <v>Спир</v>
      </c>
      <c r="L209" s="29" t="s">
        <v>430</v>
      </c>
    </row>
    <row r="210" spans="1:12">
      <c r="A210">
        <v>7211387</v>
      </c>
      <c r="B210" t="s">
        <v>1020</v>
      </c>
      <c r="C210" t="s">
        <v>294</v>
      </c>
      <c r="D210" t="s">
        <v>258</v>
      </c>
      <c r="E210">
        <v>45433</v>
      </c>
      <c r="F210" t="s">
        <v>63</v>
      </c>
      <c r="G210" s="16">
        <v>20</v>
      </c>
      <c r="H210" s="16">
        <v>4491200</v>
      </c>
      <c r="I210" s="16">
        <v>8982400</v>
      </c>
      <c r="K210" s="29" t="str">
        <f t="shared" si="3"/>
        <v>Спир</v>
      </c>
      <c r="L210" s="29" t="s">
        <v>430</v>
      </c>
    </row>
    <row r="211" spans="1:12">
      <c r="A211">
        <v>7210614</v>
      </c>
      <c r="B211" t="s">
        <v>1020</v>
      </c>
      <c r="C211" t="s">
        <v>79</v>
      </c>
      <c r="D211" t="s">
        <v>80</v>
      </c>
      <c r="E211">
        <v>401598</v>
      </c>
      <c r="F211" t="s">
        <v>863</v>
      </c>
      <c r="G211" s="16">
        <v>1600</v>
      </c>
      <c r="H211" s="16">
        <v>137361000</v>
      </c>
      <c r="I211" s="16">
        <v>549444000</v>
      </c>
      <c r="K211" s="29" t="str">
        <f t="shared" si="3"/>
        <v>Спир</v>
      </c>
      <c r="L211" s="29" t="s">
        <v>430</v>
      </c>
    </row>
    <row r="212" spans="1:12">
      <c r="A212">
        <v>7209538</v>
      </c>
      <c r="B212" t="s">
        <v>1020</v>
      </c>
      <c r="C212" t="s">
        <v>185</v>
      </c>
      <c r="D212" t="s">
        <v>186</v>
      </c>
      <c r="E212">
        <v>45285</v>
      </c>
      <c r="F212" t="s">
        <v>62</v>
      </c>
      <c r="G212" s="16">
        <v>200</v>
      </c>
      <c r="H212" s="16">
        <v>3425099</v>
      </c>
      <c r="I212" s="16">
        <v>68501980</v>
      </c>
      <c r="K212" s="29" t="str">
        <f t="shared" si="3"/>
        <v>Спир</v>
      </c>
      <c r="L212" s="29" t="s">
        <v>430</v>
      </c>
    </row>
    <row r="213" spans="1:12">
      <c r="A213">
        <v>7209537</v>
      </c>
      <c r="B213" t="s">
        <v>1020</v>
      </c>
      <c r="C213" t="s">
        <v>655</v>
      </c>
      <c r="D213" t="s">
        <v>656</v>
      </c>
      <c r="E213">
        <v>45285</v>
      </c>
      <c r="F213" t="s">
        <v>62</v>
      </c>
      <c r="G213" s="16">
        <v>170</v>
      </c>
      <c r="H213" s="16">
        <v>3425888</v>
      </c>
      <c r="I213" s="16">
        <v>58240096</v>
      </c>
      <c r="K213" s="29" t="str">
        <f t="shared" si="3"/>
        <v>Спир</v>
      </c>
      <c r="L213" s="29" t="s">
        <v>430</v>
      </c>
    </row>
    <row r="214" spans="1:12">
      <c r="A214">
        <v>7209536</v>
      </c>
      <c r="B214" t="s">
        <v>1020</v>
      </c>
      <c r="C214" t="s">
        <v>276</v>
      </c>
      <c r="D214" t="s">
        <v>283</v>
      </c>
      <c r="E214">
        <v>45285</v>
      </c>
      <c r="F214" t="s">
        <v>62</v>
      </c>
      <c r="G214" s="16">
        <v>10</v>
      </c>
      <c r="H214" s="16">
        <v>3428000</v>
      </c>
      <c r="I214" s="16">
        <v>3428000</v>
      </c>
      <c r="K214" s="29" t="str">
        <f t="shared" si="3"/>
        <v>Спир</v>
      </c>
      <c r="L214" s="29" t="s">
        <v>430</v>
      </c>
    </row>
    <row r="215" spans="1:12">
      <c r="A215">
        <v>7208481</v>
      </c>
      <c r="B215" t="s">
        <v>1023</v>
      </c>
      <c r="C215" t="s">
        <v>86</v>
      </c>
      <c r="D215" t="s">
        <v>87</v>
      </c>
      <c r="E215">
        <v>401596</v>
      </c>
      <c r="F215" t="s">
        <v>859</v>
      </c>
      <c r="G215" s="16">
        <v>26000</v>
      </c>
      <c r="H215" s="16">
        <v>136960000</v>
      </c>
      <c r="I215" s="16">
        <v>890240000</v>
      </c>
      <c r="K215" s="29" t="str">
        <f t="shared" si="3"/>
        <v>Спир</v>
      </c>
      <c r="L215" s="29" t="s">
        <v>430</v>
      </c>
    </row>
    <row r="216" spans="1:12">
      <c r="A216">
        <v>7208214</v>
      </c>
      <c r="B216" t="s">
        <v>1023</v>
      </c>
      <c r="C216" t="s">
        <v>114</v>
      </c>
      <c r="D216" t="s">
        <v>115</v>
      </c>
      <c r="E216">
        <v>45433</v>
      </c>
      <c r="F216" t="s">
        <v>63</v>
      </c>
      <c r="G216" s="16">
        <v>300</v>
      </c>
      <c r="H216" s="16">
        <v>4491500</v>
      </c>
      <c r="I216" s="16">
        <v>134745000</v>
      </c>
      <c r="K216" s="29" t="str">
        <f t="shared" si="3"/>
        <v>Спир</v>
      </c>
      <c r="L216" s="29" t="s">
        <v>430</v>
      </c>
    </row>
    <row r="217" spans="1:12">
      <c r="A217">
        <v>7208194</v>
      </c>
      <c r="B217" t="s">
        <v>1023</v>
      </c>
      <c r="C217" t="s">
        <v>116</v>
      </c>
      <c r="D217" t="s">
        <v>117</v>
      </c>
      <c r="E217">
        <v>9945285</v>
      </c>
      <c r="F217" t="s">
        <v>248</v>
      </c>
      <c r="G217" s="16">
        <v>260</v>
      </c>
      <c r="H217" s="16">
        <v>3431571</v>
      </c>
      <c r="I217" s="16">
        <v>89220846</v>
      </c>
      <c r="K217" s="29" t="str">
        <f t="shared" si="3"/>
        <v>Спир</v>
      </c>
      <c r="L217" s="29" t="s">
        <v>430</v>
      </c>
    </row>
    <row r="218" spans="1:12">
      <c r="A218">
        <v>7207409</v>
      </c>
      <c r="B218" t="s">
        <v>1023</v>
      </c>
      <c r="C218" t="s">
        <v>107</v>
      </c>
      <c r="D218" t="s">
        <v>108</v>
      </c>
      <c r="E218">
        <v>401599</v>
      </c>
      <c r="F218" t="s">
        <v>861</v>
      </c>
      <c r="G218" s="16">
        <v>3200</v>
      </c>
      <c r="H218" s="16">
        <v>137361000</v>
      </c>
      <c r="I218" s="16">
        <v>109888800</v>
      </c>
      <c r="K218" s="29" t="str">
        <f t="shared" si="3"/>
        <v>Спир</v>
      </c>
      <c r="L218" s="29" t="s">
        <v>430</v>
      </c>
    </row>
    <row r="219" spans="1:12">
      <c r="A219">
        <v>7207407</v>
      </c>
      <c r="B219" t="s">
        <v>1023</v>
      </c>
      <c r="C219" t="s">
        <v>172</v>
      </c>
      <c r="D219" t="s">
        <v>173</v>
      </c>
      <c r="E219">
        <v>401597</v>
      </c>
      <c r="F219" t="s">
        <v>860</v>
      </c>
      <c r="G219" s="16">
        <v>800</v>
      </c>
      <c r="H219" s="16">
        <v>136966777</v>
      </c>
      <c r="I219" s="16">
        <v>273933554</v>
      </c>
      <c r="K219" s="29" t="str">
        <f t="shared" si="3"/>
        <v>Спир</v>
      </c>
      <c r="L219" s="29" t="s">
        <v>430</v>
      </c>
    </row>
    <row r="220" spans="1:12">
      <c r="A220">
        <v>7206394</v>
      </c>
      <c r="B220" t="s">
        <v>1023</v>
      </c>
      <c r="C220" t="s">
        <v>1024</v>
      </c>
      <c r="D220" t="s">
        <v>1025</v>
      </c>
      <c r="E220">
        <v>45433</v>
      </c>
      <c r="F220" t="s">
        <v>63</v>
      </c>
      <c r="G220" s="16">
        <v>40</v>
      </c>
      <c r="H220" s="16">
        <v>4491200</v>
      </c>
      <c r="I220" s="16">
        <v>17964800</v>
      </c>
      <c r="K220" s="29" t="str">
        <f t="shared" si="3"/>
        <v>Спир</v>
      </c>
      <c r="L220" s="29" t="s">
        <v>430</v>
      </c>
    </row>
    <row r="221" spans="1:12">
      <c r="A221">
        <v>7206393</v>
      </c>
      <c r="B221" t="s">
        <v>1023</v>
      </c>
      <c r="C221" t="s">
        <v>105</v>
      </c>
      <c r="D221" t="s">
        <v>106</v>
      </c>
      <c r="E221">
        <v>45433</v>
      </c>
      <c r="F221" t="s">
        <v>63</v>
      </c>
      <c r="G221" s="16">
        <v>50</v>
      </c>
      <c r="H221" s="16">
        <v>4491200</v>
      </c>
      <c r="I221" s="16">
        <v>22456000</v>
      </c>
      <c r="K221" s="29" t="str">
        <f t="shared" si="3"/>
        <v>Спир</v>
      </c>
      <c r="L221" s="29" t="s">
        <v>430</v>
      </c>
    </row>
    <row r="222" spans="1:12">
      <c r="A222">
        <v>7206366</v>
      </c>
      <c r="B222" t="s">
        <v>1023</v>
      </c>
      <c r="C222" t="s">
        <v>116</v>
      </c>
      <c r="D222" t="s">
        <v>117</v>
      </c>
      <c r="E222">
        <v>45285</v>
      </c>
      <c r="F222" t="s">
        <v>62</v>
      </c>
      <c r="G222" s="16">
        <v>190</v>
      </c>
      <c r="H222" s="16">
        <v>3426571</v>
      </c>
      <c r="I222" s="16">
        <v>65104849</v>
      </c>
      <c r="K222" s="29" t="str">
        <f t="shared" si="3"/>
        <v>Спир</v>
      </c>
      <c r="L222" s="29" t="s">
        <v>430</v>
      </c>
    </row>
    <row r="223" spans="1:12">
      <c r="A223">
        <v>7205441</v>
      </c>
      <c r="B223" t="s">
        <v>1026</v>
      </c>
      <c r="C223" t="s">
        <v>107</v>
      </c>
      <c r="D223" t="s">
        <v>108</v>
      </c>
      <c r="E223">
        <v>401599</v>
      </c>
      <c r="F223" t="s">
        <v>861</v>
      </c>
      <c r="G223" s="16">
        <v>3200</v>
      </c>
      <c r="H223" s="16">
        <v>137361571</v>
      </c>
      <c r="I223" s="16">
        <v>109889256.8</v>
      </c>
      <c r="K223" s="29" t="str">
        <f t="shared" si="3"/>
        <v>Спир</v>
      </c>
      <c r="L223" s="29" t="s">
        <v>430</v>
      </c>
    </row>
    <row r="224" spans="1:12">
      <c r="A224">
        <v>7205246</v>
      </c>
      <c r="B224" t="s">
        <v>1026</v>
      </c>
      <c r="C224" t="s">
        <v>116</v>
      </c>
      <c r="D224" t="s">
        <v>117</v>
      </c>
      <c r="E224">
        <v>45285</v>
      </c>
      <c r="F224" t="s">
        <v>62</v>
      </c>
      <c r="G224" s="16">
        <v>50</v>
      </c>
      <c r="H224" s="16">
        <v>3424000</v>
      </c>
      <c r="I224" s="16">
        <v>17120000</v>
      </c>
      <c r="K224" s="29" t="str">
        <f t="shared" si="3"/>
        <v>Спир</v>
      </c>
      <c r="L224" s="29" t="s">
        <v>430</v>
      </c>
    </row>
    <row r="225" spans="1:12">
      <c r="A225">
        <v>7204520</v>
      </c>
      <c r="B225" t="s">
        <v>1026</v>
      </c>
      <c r="C225" t="s">
        <v>79</v>
      </c>
      <c r="D225" t="s">
        <v>80</v>
      </c>
      <c r="E225">
        <v>401597</v>
      </c>
      <c r="F225" t="s">
        <v>860</v>
      </c>
      <c r="G225" s="16">
        <v>1600</v>
      </c>
      <c r="H225" s="16">
        <v>136962571</v>
      </c>
      <c r="I225" s="16">
        <v>547850284</v>
      </c>
      <c r="K225" s="29" t="str">
        <f t="shared" si="3"/>
        <v>Спир</v>
      </c>
      <c r="L225" s="29" t="s">
        <v>430</v>
      </c>
    </row>
    <row r="226" spans="1:12">
      <c r="A226">
        <v>7203461</v>
      </c>
      <c r="B226" t="s">
        <v>1026</v>
      </c>
      <c r="C226" t="s">
        <v>85</v>
      </c>
      <c r="D226" t="s">
        <v>74</v>
      </c>
      <c r="E226">
        <v>45433</v>
      </c>
      <c r="F226" t="s">
        <v>63</v>
      </c>
      <c r="G226" s="16">
        <v>100</v>
      </c>
      <c r="H226" s="16">
        <v>4492000</v>
      </c>
      <c r="I226" s="16">
        <v>44920000</v>
      </c>
      <c r="K226" s="29" t="str">
        <f t="shared" si="3"/>
        <v>Спир</v>
      </c>
      <c r="L226" s="29" t="s">
        <v>430</v>
      </c>
    </row>
    <row r="227" spans="1:12">
      <c r="A227">
        <v>7203440</v>
      </c>
      <c r="B227" t="s">
        <v>1026</v>
      </c>
      <c r="C227" t="s">
        <v>662</v>
      </c>
      <c r="D227" t="s">
        <v>663</v>
      </c>
      <c r="E227">
        <v>45285</v>
      </c>
      <c r="F227" t="s">
        <v>62</v>
      </c>
      <c r="G227" s="16">
        <v>350</v>
      </c>
      <c r="H227" s="16">
        <v>3426571</v>
      </c>
      <c r="I227" s="16">
        <v>119929985</v>
      </c>
      <c r="K227" s="29" t="str">
        <f t="shared" si="3"/>
        <v>Спир</v>
      </c>
      <c r="L227" s="29" t="s">
        <v>430</v>
      </c>
    </row>
    <row r="228" spans="1:12">
      <c r="A228">
        <v>7202331</v>
      </c>
      <c r="B228" t="s">
        <v>1027</v>
      </c>
      <c r="C228" t="s">
        <v>1028</v>
      </c>
      <c r="D228" t="s">
        <v>1029</v>
      </c>
      <c r="E228">
        <v>45433</v>
      </c>
      <c r="F228" t="s">
        <v>63</v>
      </c>
      <c r="G228" s="16">
        <v>10</v>
      </c>
      <c r="H228" s="16">
        <v>4491200</v>
      </c>
      <c r="I228" s="16">
        <v>4491200</v>
      </c>
      <c r="K228" s="29" t="str">
        <f t="shared" si="3"/>
        <v>Спир</v>
      </c>
      <c r="L228" s="29" t="s">
        <v>430</v>
      </c>
    </row>
    <row r="229" spans="1:12">
      <c r="A229">
        <v>7202313</v>
      </c>
      <c r="B229" t="s">
        <v>1027</v>
      </c>
      <c r="C229" t="s">
        <v>662</v>
      </c>
      <c r="D229" t="s">
        <v>663</v>
      </c>
      <c r="E229">
        <v>45285</v>
      </c>
      <c r="F229" t="s">
        <v>62</v>
      </c>
      <c r="G229" s="16">
        <v>400</v>
      </c>
      <c r="H229" s="16">
        <v>3425888</v>
      </c>
      <c r="I229" s="16">
        <v>137035520</v>
      </c>
      <c r="K229" s="29" t="str">
        <f t="shared" si="3"/>
        <v>Спир</v>
      </c>
      <c r="L229" s="29" t="s">
        <v>430</v>
      </c>
    </row>
    <row r="230" spans="1:12">
      <c r="A230">
        <v>7200597</v>
      </c>
      <c r="B230" t="s">
        <v>1027</v>
      </c>
      <c r="C230" t="s">
        <v>990</v>
      </c>
      <c r="D230" t="s">
        <v>991</v>
      </c>
      <c r="E230">
        <v>45433</v>
      </c>
      <c r="F230" t="s">
        <v>63</v>
      </c>
      <c r="G230" s="16">
        <v>100</v>
      </c>
      <c r="H230" s="16">
        <v>4492000</v>
      </c>
      <c r="I230" s="16">
        <v>44920000</v>
      </c>
      <c r="K230" s="29" t="str">
        <f t="shared" si="3"/>
        <v>Спир</v>
      </c>
      <c r="L230" s="29" t="s">
        <v>430</v>
      </c>
    </row>
    <row r="231" spans="1:12">
      <c r="A231">
        <v>7199434</v>
      </c>
      <c r="B231" t="s">
        <v>1030</v>
      </c>
      <c r="C231" t="s">
        <v>662</v>
      </c>
      <c r="D231" t="s">
        <v>663</v>
      </c>
      <c r="E231">
        <v>45285</v>
      </c>
      <c r="F231" t="s">
        <v>62</v>
      </c>
      <c r="G231" s="16">
        <v>350</v>
      </c>
      <c r="H231" s="16">
        <v>3424555</v>
      </c>
      <c r="I231" s="16">
        <v>119859425</v>
      </c>
      <c r="K231" s="29" t="str">
        <f t="shared" si="3"/>
        <v>Спир</v>
      </c>
      <c r="L231" s="29" t="s">
        <v>430</v>
      </c>
    </row>
    <row r="232" spans="1:12">
      <c r="A232">
        <v>7198637</v>
      </c>
      <c r="B232" t="s">
        <v>1030</v>
      </c>
      <c r="C232" t="s">
        <v>102</v>
      </c>
      <c r="D232" t="s">
        <v>103</v>
      </c>
      <c r="E232">
        <v>401598</v>
      </c>
      <c r="F232" t="s">
        <v>863</v>
      </c>
      <c r="G232" s="16">
        <v>1200</v>
      </c>
      <c r="H232" s="16">
        <v>137362571</v>
      </c>
      <c r="I232" s="16">
        <v>412087713</v>
      </c>
      <c r="K232" s="29" t="str">
        <f t="shared" si="3"/>
        <v>Спир</v>
      </c>
      <c r="L232" s="29" t="s">
        <v>430</v>
      </c>
    </row>
    <row r="233" spans="1:12">
      <c r="A233">
        <v>7198636</v>
      </c>
      <c r="B233" t="s">
        <v>1030</v>
      </c>
      <c r="C233" t="s">
        <v>79</v>
      </c>
      <c r="D233" t="s">
        <v>80</v>
      </c>
      <c r="E233">
        <v>401597</v>
      </c>
      <c r="F233" t="s">
        <v>860</v>
      </c>
      <c r="G233" s="16">
        <v>800</v>
      </c>
      <c r="H233" s="16">
        <v>136961571</v>
      </c>
      <c r="I233" s="16">
        <v>273923142</v>
      </c>
      <c r="K233" s="29" t="str">
        <f t="shared" si="3"/>
        <v>Спир</v>
      </c>
      <c r="L233" s="29" t="s">
        <v>430</v>
      </c>
    </row>
    <row r="234" spans="1:12">
      <c r="A234">
        <v>7197605</v>
      </c>
      <c r="B234" t="s">
        <v>1030</v>
      </c>
      <c r="C234" t="s">
        <v>122</v>
      </c>
      <c r="D234" t="s">
        <v>123</v>
      </c>
      <c r="E234">
        <v>45285</v>
      </c>
      <c r="F234" t="s">
        <v>62</v>
      </c>
      <c r="G234" s="16">
        <v>50</v>
      </c>
      <c r="H234" s="16">
        <v>3426999</v>
      </c>
      <c r="I234" s="16">
        <v>17134995</v>
      </c>
      <c r="K234" s="29" t="str">
        <f t="shared" si="3"/>
        <v>Спир</v>
      </c>
      <c r="L234" s="29" t="s">
        <v>430</v>
      </c>
    </row>
    <row r="235" spans="1:12">
      <c r="A235">
        <v>7196543</v>
      </c>
      <c r="B235" t="s">
        <v>1031</v>
      </c>
      <c r="C235" t="s">
        <v>142</v>
      </c>
      <c r="D235" t="s">
        <v>143</v>
      </c>
      <c r="E235">
        <v>401596</v>
      </c>
      <c r="F235" t="s">
        <v>859</v>
      </c>
      <c r="G235" s="16">
        <v>3200</v>
      </c>
      <c r="H235" s="16">
        <v>136960555</v>
      </c>
      <c r="I235" s="16">
        <v>109568444</v>
      </c>
      <c r="K235" s="29" t="str">
        <f t="shared" si="3"/>
        <v>Спир</v>
      </c>
      <c r="L235" s="29" t="s">
        <v>430</v>
      </c>
    </row>
    <row r="236" spans="1:12">
      <c r="A236">
        <v>7196542</v>
      </c>
      <c r="B236" t="s">
        <v>1031</v>
      </c>
      <c r="C236" t="s">
        <v>79</v>
      </c>
      <c r="D236" t="s">
        <v>80</v>
      </c>
      <c r="E236">
        <v>401597</v>
      </c>
      <c r="F236" t="s">
        <v>860</v>
      </c>
      <c r="G236" s="16">
        <v>800</v>
      </c>
      <c r="H236" s="16">
        <v>136960555</v>
      </c>
      <c r="I236" s="16">
        <v>273921110</v>
      </c>
      <c r="K236" s="29" t="str">
        <f t="shared" si="3"/>
        <v>Спир</v>
      </c>
      <c r="L236" s="29" t="s">
        <v>430</v>
      </c>
    </row>
    <row r="237" spans="1:12">
      <c r="A237">
        <v>7195227</v>
      </c>
      <c r="B237" t="s">
        <v>1031</v>
      </c>
      <c r="C237" t="s">
        <v>102</v>
      </c>
      <c r="D237" t="s">
        <v>103</v>
      </c>
      <c r="E237">
        <v>401598</v>
      </c>
      <c r="F237" t="s">
        <v>863</v>
      </c>
      <c r="G237" s="16">
        <v>1200</v>
      </c>
      <c r="H237" s="16">
        <v>137361571</v>
      </c>
      <c r="I237" s="16">
        <v>412084713</v>
      </c>
      <c r="K237" s="29" t="str">
        <f t="shared" si="3"/>
        <v>Спир</v>
      </c>
      <c r="L237" s="29" t="s">
        <v>430</v>
      </c>
    </row>
    <row r="238" spans="1:12">
      <c r="A238">
        <v>7191770</v>
      </c>
      <c r="B238" t="s">
        <v>1032</v>
      </c>
      <c r="C238" t="s">
        <v>75</v>
      </c>
      <c r="D238" t="s">
        <v>76</v>
      </c>
      <c r="E238">
        <v>45285</v>
      </c>
      <c r="F238" t="s">
        <v>62</v>
      </c>
      <c r="G238" s="16">
        <v>50</v>
      </c>
      <c r="H238" s="16">
        <v>3424000</v>
      </c>
      <c r="I238" s="16">
        <v>17120000</v>
      </c>
      <c r="K238" s="29" t="str">
        <f t="shared" si="3"/>
        <v>Спир</v>
      </c>
      <c r="L238" s="29" t="s">
        <v>430</v>
      </c>
    </row>
    <row r="239" spans="1:12">
      <c r="A239">
        <v>7190941</v>
      </c>
      <c r="B239" t="s">
        <v>1032</v>
      </c>
      <c r="C239" t="s">
        <v>66</v>
      </c>
      <c r="D239" t="s">
        <v>67</v>
      </c>
      <c r="E239">
        <v>401599</v>
      </c>
      <c r="F239" t="s">
        <v>861</v>
      </c>
      <c r="G239" s="16">
        <v>3200</v>
      </c>
      <c r="H239" s="16">
        <v>137361571</v>
      </c>
      <c r="I239" s="16">
        <v>109889256.8</v>
      </c>
      <c r="K239" s="29" t="str">
        <f t="shared" si="3"/>
        <v>Спир</v>
      </c>
      <c r="L239" s="29" t="s">
        <v>430</v>
      </c>
    </row>
    <row r="240" spans="1:12">
      <c r="A240">
        <v>7190940</v>
      </c>
      <c r="B240" t="s">
        <v>1032</v>
      </c>
      <c r="C240" t="s">
        <v>102</v>
      </c>
      <c r="D240" t="s">
        <v>103</v>
      </c>
      <c r="E240">
        <v>401598</v>
      </c>
      <c r="F240" t="s">
        <v>863</v>
      </c>
      <c r="G240" s="16">
        <v>800</v>
      </c>
      <c r="H240" s="16">
        <v>137361571</v>
      </c>
      <c r="I240" s="16">
        <v>274723142</v>
      </c>
      <c r="K240" s="29" t="str">
        <f t="shared" si="3"/>
        <v>Спир</v>
      </c>
      <c r="L240" s="29" t="s">
        <v>430</v>
      </c>
    </row>
    <row r="241" spans="1:12">
      <c r="A241">
        <v>7190939</v>
      </c>
      <c r="B241" t="s">
        <v>1032</v>
      </c>
      <c r="C241" t="s">
        <v>102</v>
      </c>
      <c r="D241" t="s">
        <v>103</v>
      </c>
      <c r="E241">
        <v>401598</v>
      </c>
      <c r="F241" t="s">
        <v>863</v>
      </c>
      <c r="G241" s="16">
        <v>1200</v>
      </c>
      <c r="H241" s="16">
        <v>137361571</v>
      </c>
      <c r="I241" s="16">
        <v>412084713</v>
      </c>
      <c r="K241" s="29" t="str">
        <f t="shared" si="3"/>
        <v>Спир</v>
      </c>
      <c r="L241" s="29" t="s">
        <v>430</v>
      </c>
    </row>
    <row r="242" spans="1:12">
      <c r="A242">
        <v>7188785</v>
      </c>
      <c r="B242" t="s">
        <v>1033</v>
      </c>
      <c r="C242" t="s">
        <v>641</v>
      </c>
      <c r="D242" t="s">
        <v>642</v>
      </c>
      <c r="E242">
        <v>45285</v>
      </c>
      <c r="F242" t="s">
        <v>62</v>
      </c>
      <c r="G242" s="16">
        <v>60</v>
      </c>
      <c r="H242" s="16">
        <v>3425000</v>
      </c>
      <c r="I242" s="16">
        <v>20550000</v>
      </c>
      <c r="K242" s="29" t="str">
        <f t="shared" si="3"/>
        <v>Спир</v>
      </c>
      <c r="L242" s="29" t="s">
        <v>430</v>
      </c>
    </row>
    <row r="243" spans="1:12">
      <c r="A243">
        <v>7188268</v>
      </c>
      <c r="B243" t="s">
        <v>1033</v>
      </c>
      <c r="C243" t="s">
        <v>102</v>
      </c>
      <c r="D243" t="s">
        <v>103</v>
      </c>
      <c r="E243">
        <v>401598</v>
      </c>
      <c r="F243" t="s">
        <v>863</v>
      </c>
      <c r="G243" s="16">
        <v>2000</v>
      </c>
      <c r="H243" s="16">
        <v>137362571</v>
      </c>
      <c r="I243" s="16">
        <v>686812855</v>
      </c>
      <c r="K243" s="29" t="str">
        <f t="shared" si="3"/>
        <v>Спир</v>
      </c>
      <c r="L243" s="29" t="s">
        <v>430</v>
      </c>
    </row>
    <row r="244" spans="1:12">
      <c r="A244">
        <v>7188267</v>
      </c>
      <c r="B244" t="s">
        <v>1033</v>
      </c>
      <c r="C244" t="s">
        <v>77</v>
      </c>
      <c r="D244" t="s">
        <v>78</v>
      </c>
      <c r="E244">
        <v>401596</v>
      </c>
      <c r="F244" t="s">
        <v>859</v>
      </c>
      <c r="G244" s="16">
        <v>3200</v>
      </c>
      <c r="H244" s="16">
        <v>136960000</v>
      </c>
      <c r="I244" s="16">
        <v>109568000</v>
      </c>
      <c r="K244" s="29" t="str">
        <f t="shared" si="3"/>
        <v>Спир</v>
      </c>
      <c r="L244" s="29" t="s">
        <v>430</v>
      </c>
    </row>
    <row r="245" spans="1:12">
      <c r="A245">
        <v>7186610</v>
      </c>
      <c r="B245" t="s">
        <v>1034</v>
      </c>
      <c r="C245" t="s">
        <v>77</v>
      </c>
      <c r="D245" t="s">
        <v>78</v>
      </c>
      <c r="E245">
        <v>401596</v>
      </c>
      <c r="F245" t="s">
        <v>859</v>
      </c>
      <c r="G245" s="16">
        <v>400</v>
      </c>
      <c r="H245" s="16">
        <v>136960000</v>
      </c>
      <c r="I245" s="16">
        <v>13696000</v>
      </c>
      <c r="K245" s="29" t="str">
        <f t="shared" si="3"/>
        <v>Спир</v>
      </c>
      <c r="L245" s="29" t="s">
        <v>430</v>
      </c>
    </row>
    <row r="246" spans="1:12">
      <c r="A246">
        <v>7185816</v>
      </c>
      <c r="B246" t="s">
        <v>1034</v>
      </c>
      <c r="C246" t="s">
        <v>102</v>
      </c>
      <c r="D246" t="s">
        <v>103</v>
      </c>
      <c r="E246">
        <v>401598</v>
      </c>
      <c r="F246" t="s">
        <v>863</v>
      </c>
      <c r="G246" s="16">
        <v>800</v>
      </c>
      <c r="H246" s="16">
        <v>137362571</v>
      </c>
      <c r="I246" s="16">
        <v>274725142</v>
      </c>
      <c r="K246" s="29" t="str">
        <f t="shared" si="3"/>
        <v>Спир</v>
      </c>
      <c r="L246" s="29" t="s">
        <v>430</v>
      </c>
    </row>
    <row r="247" spans="1:12">
      <c r="A247">
        <v>7185815</v>
      </c>
      <c r="B247" t="s">
        <v>1034</v>
      </c>
      <c r="C247" t="s">
        <v>79</v>
      </c>
      <c r="D247" t="s">
        <v>80</v>
      </c>
      <c r="E247">
        <v>401597</v>
      </c>
      <c r="F247" t="s">
        <v>860</v>
      </c>
      <c r="G247" s="16">
        <v>1200</v>
      </c>
      <c r="H247" s="16">
        <v>136972571</v>
      </c>
      <c r="I247" s="16">
        <v>410917713</v>
      </c>
      <c r="K247" s="29" t="str">
        <f t="shared" si="3"/>
        <v>Спир</v>
      </c>
      <c r="L247" s="29" t="s">
        <v>430</v>
      </c>
    </row>
    <row r="248" spans="1:12">
      <c r="A248">
        <v>7184899</v>
      </c>
      <c r="B248" t="s">
        <v>1034</v>
      </c>
      <c r="C248" t="s">
        <v>185</v>
      </c>
      <c r="D248" t="s">
        <v>186</v>
      </c>
      <c r="E248">
        <v>45285</v>
      </c>
      <c r="F248" t="s">
        <v>62</v>
      </c>
      <c r="G248" s="16">
        <v>200</v>
      </c>
      <c r="H248" s="16">
        <v>3425000</v>
      </c>
      <c r="I248" s="16">
        <v>68500000</v>
      </c>
      <c r="K248" s="29" t="str">
        <f t="shared" si="3"/>
        <v>Спир</v>
      </c>
      <c r="L248" s="29" t="s">
        <v>430</v>
      </c>
    </row>
    <row r="249" spans="1:12">
      <c r="A249">
        <v>7183134</v>
      </c>
      <c r="B249" t="s">
        <v>1035</v>
      </c>
      <c r="C249" t="s">
        <v>102</v>
      </c>
      <c r="D249" t="s">
        <v>103</v>
      </c>
      <c r="E249">
        <v>401598</v>
      </c>
      <c r="F249" t="s">
        <v>863</v>
      </c>
      <c r="G249" s="16">
        <v>400</v>
      </c>
      <c r="H249" s="16">
        <v>137360571</v>
      </c>
      <c r="I249" s="16">
        <v>137360571</v>
      </c>
      <c r="K249" s="29" t="str">
        <f t="shared" si="3"/>
        <v>Спир</v>
      </c>
      <c r="L249" s="29" t="s">
        <v>430</v>
      </c>
    </row>
    <row r="250" spans="1:12">
      <c r="A250">
        <v>7183133</v>
      </c>
      <c r="B250" t="s">
        <v>1035</v>
      </c>
      <c r="C250" t="s">
        <v>142</v>
      </c>
      <c r="D250" t="s">
        <v>143</v>
      </c>
      <c r="E250">
        <v>401596</v>
      </c>
      <c r="F250" t="s">
        <v>859</v>
      </c>
      <c r="G250" s="16">
        <v>3200</v>
      </c>
      <c r="H250" s="16">
        <v>136961571</v>
      </c>
      <c r="I250" s="16">
        <v>109569256.8</v>
      </c>
      <c r="K250" s="29" t="str">
        <f t="shared" si="3"/>
        <v>Спир</v>
      </c>
      <c r="L250" s="29" t="s">
        <v>430</v>
      </c>
    </row>
    <row r="251" spans="1:12">
      <c r="A251">
        <v>7183132</v>
      </c>
      <c r="B251" t="s">
        <v>1035</v>
      </c>
      <c r="C251" t="s">
        <v>79</v>
      </c>
      <c r="D251" t="s">
        <v>80</v>
      </c>
      <c r="E251">
        <v>401597</v>
      </c>
      <c r="F251" t="s">
        <v>860</v>
      </c>
      <c r="G251" s="16">
        <v>400</v>
      </c>
      <c r="H251" s="16">
        <v>136961571</v>
      </c>
      <c r="I251" s="16">
        <v>136961571</v>
      </c>
      <c r="K251" s="29" t="str">
        <f t="shared" si="3"/>
        <v>Спир</v>
      </c>
      <c r="L251" s="29" t="s">
        <v>430</v>
      </c>
    </row>
    <row r="252" spans="1:12">
      <c r="A252">
        <v>7183131</v>
      </c>
      <c r="B252" t="s">
        <v>1035</v>
      </c>
      <c r="C252" t="s">
        <v>172</v>
      </c>
      <c r="D252" t="s">
        <v>173</v>
      </c>
      <c r="E252">
        <v>401597</v>
      </c>
      <c r="F252" t="s">
        <v>860</v>
      </c>
      <c r="G252" s="16">
        <v>1200</v>
      </c>
      <c r="H252" s="16">
        <v>136969777</v>
      </c>
      <c r="I252" s="16">
        <v>410909331</v>
      </c>
      <c r="K252" s="29" t="str">
        <f t="shared" si="3"/>
        <v>Спир</v>
      </c>
      <c r="L252" s="29" t="s">
        <v>430</v>
      </c>
    </row>
    <row r="253" spans="1:12">
      <c r="A253">
        <v>7182244</v>
      </c>
      <c r="B253" t="s">
        <v>1035</v>
      </c>
      <c r="C253" t="s">
        <v>140</v>
      </c>
      <c r="D253" t="s">
        <v>141</v>
      </c>
      <c r="E253">
        <v>45285</v>
      </c>
      <c r="F253" t="s">
        <v>62</v>
      </c>
      <c r="G253" s="16">
        <v>100</v>
      </c>
      <c r="H253" s="16">
        <v>3425571</v>
      </c>
      <c r="I253" s="16">
        <v>34255710</v>
      </c>
      <c r="K253" s="29" t="str">
        <f t="shared" si="3"/>
        <v>Спир</v>
      </c>
      <c r="L253" s="29" t="s">
        <v>430</v>
      </c>
    </row>
    <row r="254" spans="1:12">
      <c r="A254">
        <v>7182243</v>
      </c>
      <c r="B254" t="s">
        <v>1035</v>
      </c>
      <c r="C254" t="s">
        <v>205</v>
      </c>
      <c r="D254" t="s">
        <v>206</v>
      </c>
      <c r="E254">
        <v>45285</v>
      </c>
      <c r="F254" t="s">
        <v>62</v>
      </c>
      <c r="G254" s="16">
        <v>300</v>
      </c>
      <c r="H254" s="16">
        <v>3458000</v>
      </c>
      <c r="I254" s="16">
        <v>103740000</v>
      </c>
      <c r="K254" s="29" t="str">
        <f t="shared" si="3"/>
        <v>Спир</v>
      </c>
      <c r="L254" s="29" t="s">
        <v>430</v>
      </c>
    </row>
    <row r="255" spans="1:12">
      <c r="A255">
        <v>7181193</v>
      </c>
      <c r="B255" t="s">
        <v>1036</v>
      </c>
      <c r="C255" t="s">
        <v>100</v>
      </c>
      <c r="D255" t="s">
        <v>101</v>
      </c>
      <c r="E255">
        <v>45285</v>
      </c>
      <c r="F255" t="s">
        <v>62</v>
      </c>
      <c r="G255" s="16">
        <v>40</v>
      </c>
      <c r="H255" s="16">
        <v>3425571</v>
      </c>
      <c r="I255" s="16">
        <v>13702284</v>
      </c>
      <c r="K255" s="29" t="str">
        <f t="shared" si="3"/>
        <v>Спир</v>
      </c>
      <c r="L255" s="29" t="s">
        <v>430</v>
      </c>
    </row>
    <row r="256" spans="1:12">
      <c r="A256">
        <v>7180501</v>
      </c>
      <c r="B256" t="s">
        <v>1036</v>
      </c>
      <c r="C256" t="s">
        <v>102</v>
      </c>
      <c r="D256" t="s">
        <v>103</v>
      </c>
      <c r="E256">
        <v>401598</v>
      </c>
      <c r="F256" t="s">
        <v>863</v>
      </c>
      <c r="G256" s="16">
        <v>2000</v>
      </c>
      <c r="H256" s="16">
        <v>137361571</v>
      </c>
      <c r="I256" s="16">
        <v>686807855</v>
      </c>
      <c r="K256" s="29" t="str">
        <f t="shared" si="3"/>
        <v>Спир</v>
      </c>
      <c r="L256" s="29" t="s">
        <v>430</v>
      </c>
    </row>
    <row r="257" spans="1:12">
      <c r="A257">
        <v>7179571</v>
      </c>
      <c r="B257" t="s">
        <v>1036</v>
      </c>
      <c r="C257" t="s">
        <v>291</v>
      </c>
      <c r="D257" t="s">
        <v>292</v>
      </c>
      <c r="E257">
        <v>45285</v>
      </c>
      <c r="F257" t="s">
        <v>62</v>
      </c>
      <c r="G257" s="16">
        <v>70</v>
      </c>
      <c r="H257" s="16">
        <v>3430000</v>
      </c>
      <c r="I257" s="16">
        <v>24010000</v>
      </c>
      <c r="K257" s="29" t="str">
        <f t="shared" si="3"/>
        <v>Спир</v>
      </c>
      <c r="L257" s="29" t="s">
        <v>430</v>
      </c>
    </row>
    <row r="258" spans="1:12">
      <c r="A258">
        <v>7179570</v>
      </c>
      <c r="B258" t="s">
        <v>1036</v>
      </c>
      <c r="C258" t="s">
        <v>655</v>
      </c>
      <c r="D258" t="s">
        <v>656</v>
      </c>
      <c r="E258">
        <v>45285</v>
      </c>
      <c r="F258" t="s">
        <v>62</v>
      </c>
      <c r="G258" s="16">
        <v>270</v>
      </c>
      <c r="H258" s="16">
        <v>3455888</v>
      </c>
      <c r="I258" s="16">
        <v>93308976</v>
      </c>
      <c r="K258" s="29" t="str">
        <f t="shared" si="3"/>
        <v>Спир</v>
      </c>
      <c r="L258" s="29" t="s">
        <v>430</v>
      </c>
    </row>
    <row r="259" spans="1:12">
      <c r="A259">
        <v>7178642</v>
      </c>
      <c r="B259" t="s">
        <v>1037</v>
      </c>
      <c r="C259" t="s">
        <v>107</v>
      </c>
      <c r="D259" t="s">
        <v>108</v>
      </c>
      <c r="E259">
        <v>401599</v>
      </c>
      <c r="F259" t="s">
        <v>861</v>
      </c>
      <c r="G259" s="16">
        <v>6400</v>
      </c>
      <c r="H259" s="16">
        <v>137361571</v>
      </c>
      <c r="I259" s="16">
        <v>219778513.59999999</v>
      </c>
      <c r="K259" s="29" t="str">
        <f t="shared" si="3"/>
        <v>Спир</v>
      </c>
      <c r="L259" s="29" t="s">
        <v>430</v>
      </c>
    </row>
    <row r="260" spans="1:12">
      <c r="A260">
        <v>7178639</v>
      </c>
      <c r="B260" t="s">
        <v>1037</v>
      </c>
      <c r="C260" t="s">
        <v>179</v>
      </c>
      <c r="D260" t="s">
        <v>180</v>
      </c>
      <c r="E260">
        <v>401596</v>
      </c>
      <c r="F260" t="s">
        <v>859</v>
      </c>
      <c r="G260" s="16">
        <v>6400</v>
      </c>
      <c r="H260" s="16">
        <v>136960000</v>
      </c>
      <c r="I260" s="16">
        <v>219136000</v>
      </c>
      <c r="K260" s="29" t="str">
        <f t="shared" si="3"/>
        <v>Спир</v>
      </c>
      <c r="L260" s="29" t="s">
        <v>430</v>
      </c>
    </row>
    <row r="261" spans="1:12">
      <c r="A261">
        <v>7177585</v>
      </c>
      <c r="B261" t="s">
        <v>1037</v>
      </c>
      <c r="C261" t="s">
        <v>79</v>
      </c>
      <c r="D261" t="s">
        <v>80</v>
      </c>
      <c r="E261">
        <v>401597</v>
      </c>
      <c r="F261" t="s">
        <v>860</v>
      </c>
      <c r="G261" s="16">
        <v>1600</v>
      </c>
      <c r="H261" s="16">
        <v>136961571</v>
      </c>
      <c r="I261" s="16">
        <v>547846284</v>
      </c>
      <c r="K261" s="29" t="str">
        <f t="shared" ref="K261:K324" si="4">LEFT(F261,4)</f>
        <v>Спир</v>
      </c>
      <c r="L261" s="29" t="s">
        <v>430</v>
      </c>
    </row>
    <row r="262" spans="1:12">
      <c r="A262">
        <v>7176619</v>
      </c>
      <c r="B262" t="s">
        <v>1037</v>
      </c>
      <c r="C262" t="s">
        <v>181</v>
      </c>
      <c r="D262" t="s">
        <v>182</v>
      </c>
      <c r="E262">
        <v>45285</v>
      </c>
      <c r="F262" t="s">
        <v>62</v>
      </c>
      <c r="G262" s="16">
        <v>100</v>
      </c>
      <c r="H262" s="16">
        <v>3425099</v>
      </c>
      <c r="I262" s="16">
        <v>34250990</v>
      </c>
      <c r="K262" s="29" t="str">
        <f t="shared" si="4"/>
        <v>Спир</v>
      </c>
      <c r="L262" s="29" t="s">
        <v>430</v>
      </c>
    </row>
    <row r="263" spans="1:12">
      <c r="A263">
        <v>7176618</v>
      </c>
      <c r="B263" t="s">
        <v>1037</v>
      </c>
      <c r="C263" t="s">
        <v>185</v>
      </c>
      <c r="D263" t="s">
        <v>186</v>
      </c>
      <c r="E263">
        <v>45285</v>
      </c>
      <c r="F263" t="s">
        <v>62</v>
      </c>
      <c r="G263" s="16">
        <v>200</v>
      </c>
      <c r="H263" s="16">
        <v>3426000</v>
      </c>
      <c r="I263" s="16">
        <v>68520000</v>
      </c>
      <c r="K263" s="29" t="str">
        <f t="shared" si="4"/>
        <v>Спир</v>
      </c>
      <c r="L263" s="29" t="s">
        <v>430</v>
      </c>
    </row>
    <row r="264" spans="1:12">
      <c r="A264">
        <v>7176028</v>
      </c>
      <c r="B264" t="s">
        <v>1038</v>
      </c>
      <c r="C264" t="s">
        <v>393</v>
      </c>
      <c r="D264" t="s">
        <v>394</v>
      </c>
      <c r="E264">
        <v>99401597</v>
      </c>
      <c r="F264" t="s">
        <v>951</v>
      </c>
      <c r="G264" s="16">
        <v>1200</v>
      </c>
      <c r="H264" s="16">
        <v>136962571</v>
      </c>
      <c r="I264" s="16">
        <v>410887713</v>
      </c>
      <c r="K264" s="29" t="str">
        <f t="shared" si="4"/>
        <v>Спир</v>
      </c>
      <c r="L264" s="29" t="s">
        <v>430</v>
      </c>
    </row>
    <row r="265" spans="1:12">
      <c r="A265">
        <v>7175850</v>
      </c>
      <c r="B265" t="s">
        <v>1038</v>
      </c>
      <c r="C265" t="s">
        <v>1039</v>
      </c>
      <c r="D265" t="s">
        <v>1040</v>
      </c>
      <c r="E265">
        <v>45433</v>
      </c>
      <c r="F265" t="s">
        <v>63</v>
      </c>
      <c r="G265" s="16">
        <v>100</v>
      </c>
      <c r="H265" s="16">
        <v>4491200</v>
      </c>
      <c r="I265" s="16">
        <v>44912000</v>
      </c>
      <c r="K265" s="29" t="str">
        <f t="shared" si="4"/>
        <v>Спир</v>
      </c>
      <c r="L265" s="29" t="s">
        <v>430</v>
      </c>
    </row>
    <row r="266" spans="1:12">
      <c r="A266">
        <v>7175304</v>
      </c>
      <c r="B266" t="s">
        <v>1038</v>
      </c>
      <c r="C266" t="s">
        <v>102</v>
      </c>
      <c r="D266" t="s">
        <v>103</v>
      </c>
      <c r="E266">
        <v>401598</v>
      </c>
      <c r="F266" t="s">
        <v>863</v>
      </c>
      <c r="G266" s="16">
        <v>3200</v>
      </c>
      <c r="H266" s="16">
        <v>137361007</v>
      </c>
      <c r="I266" s="16">
        <v>1098888056</v>
      </c>
      <c r="K266" s="29" t="str">
        <f t="shared" si="4"/>
        <v>Спир</v>
      </c>
      <c r="L266" s="29" t="s">
        <v>430</v>
      </c>
    </row>
    <row r="267" spans="1:12">
      <c r="A267">
        <v>7175303</v>
      </c>
      <c r="B267" t="s">
        <v>1038</v>
      </c>
      <c r="C267" t="s">
        <v>393</v>
      </c>
      <c r="D267" t="s">
        <v>394</v>
      </c>
      <c r="E267">
        <v>401597</v>
      </c>
      <c r="F267" t="s">
        <v>860</v>
      </c>
      <c r="G267" s="16">
        <v>1600</v>
      </c>
      <c r="H267" s="16">
        <v>136961570</v>
      </c>
      <c r="I267" s="16">
        <v>547846280</v>
      </c>
      <c r="K267" s="29" t="str">
        <f t="shared" si="4"/>
        <v>Спир</v>
      </c>
      <c r="L267" s="29" t="s">
        <v>430</v>
      </c>
    </row>
    <row r="268" spans="1:12">
      <c r="A268">
        <v>7175302</v>
      </c>
      <c r="B268" t="s">
        <v>1038</v>
      </c>
      <c r="C268" t="s">
        <v>79</v>
      </c>
      <c r="D268" t="s">
        <v>80</v>
      </c>
      <c r="E268">
        <v>401597</v>
      </c>
      <c r="F268" t="s">
        <v>860</v>
      </c>
      <c r="G268" s="16">
        <v>1600</v>
      </c>
      <c r="H268" s="16">
        <v>136961571</v>
      </c>
      <c r="I268" s="16">
        <v>547846284</v>
      </c>
      <c r="K268" s="29" t="str">
        <f t="shared" si="4"/>
        <v>Спир</v>
      </c>
      <c r="L268" s="29" t="s">
        <v>430</v>
      </c>
    </row>
    <row r="269" spans="1:12">
      <c r="A269">
        <v>7175300</v>
      </c>
      <c r="B269" t="s">
        <v>1038</v>
      </c>
      <c r="C269" t="s">
        <v>86</v>
      </c>
      <c r="D269" t="s">
        <v>87</v>
      </c>
      <c r="E269">
        <v>401596</v>
      </c>
      <c r="F269" t="s">
        <v>859</v>
      </c>
      <c r="G269" s="16">
        <v>25600</v>
      </c>
      <c r="H269" s="16">
        <v>136960000</v>
      </c>
      <c r="I269" s="16">
        <v>876544000</v>
      </c>
      <c r="K269" s="29" t="str">
        <f t="shared" si="4"/>
        <v>Спир</v>
      </c>
      <c r="L269" s="29" t="s">
        <v>430</v>
      </c>
    </row>
    <row r="270" spans="1:12">
      <c r="A270">
        <v>7174389</v>
      </c>
      <c r="B270" t="s">
        <v>1038</v>
      </c>
      <c r="C270" t="s">
        <v>68</v>
      </c>
      <c r="D270" t="s">
        <v>69</v>
      </c>
      <c r="E270">
        <v>45284</v>
      </c>
      <c r="F270" t="s">
        <v>61</v>
      </c>
      <c r="G270" s="16">
        <v>40</v>
      </c>
      <c r="H270" s="16">
        <v>3435571</v>
      </c>
      <c r="I270" s="16">
        <v>13742284</v>
      </c>
      <c r="K270" s="29" t="str">
        <f t="shared" si="4"/>
        <v>Спир</v>
      </c>
      <c r="L270" s="29" t="s">
        <v>430</v>
      </c>
    </row>
    <row r="271" spans="1:12">
      <c r="A271">
        <v>7174374</v>
      </c>
      <c r="B271" t="s">
        <v>1038</v>
      </c>
      <c r="C271" t="s">
        <v>291</v>
      </c>
      <c r="D271" t="s">
        <v>292</v>
      </c>
      <c r="E271">
        <v>45285</v>
      </c>
      <c r="F271" t="s">
        <v>62</v>
      </c>
      <c r="G271" s="16">
        <v>60</v>
      </c>
      <c r="H271" s="16">
        <v>3424000</v>
      </c>
      <c r="I271" s="16">
        <v>20544000</v>
      </c>
      <c r="K271" s="29" t="str">
        <f t="shared" si="4"/>
        <v>Спир</v>
      </c>
      <c r="L271" s="29" t="s">
        <v>430</v>
      </c>
    </row>
    <row r="272" spans="1:12">
      <c r="A272">
        <v>7174373</v>
      </c>
      <c r="B272" t="s">
        <v>1038</v>
      </c>
      <c r="C272" t="s">
        <v>81</v>
      </c>
      <c r="D272" t="s">
        <v>82</v>
      </c>
      <c r="E272">
        <v>45285</v>
      </c>
      <c r="F272" t="s">
        <v>62</v>
      </c>
      <c r="G272" s="16">
        <v>600</v>
      </c>
      <c r="H272" s="16">
        <v>3425570</v>
      </c>
      <c r="I272" s="16">
        <v>205534200</v>
      </c>
      <c r="K272" s="29" t="str">
        <f t="shared" si="4"/>
        <v>Спир</v>
      </c>
      <c r="L272" s="29" t="s">
        <v>430</v>
      </c>
    </row>
    <row r="273" spans="1:12">
      <c r="A273">
        <v>7174372</v>
      </c>
      <c r="B273" t="s">
        <v>1038</v>
      </c>
      <c r="C273" t="s">
        <v>662</v>
      </c>
      <c r="D273" t="s">
        <v>663</v>
      </c>
      <c r="E273">
        <v>45285</v>
      </c>
      <c r="F273" t="s">
        <v>62</v>
      </c>
      <c r="G273" s="16">
        <v>700</v>
      </c>
      <c r="H273" s="16">
        <v>3425571</v>
      </c>
      <c r="I273" s="16">
        <v>239789970</v>
      </c>
      <c r="K273" s="29" t="str">
        <f t="shared" si="4"/>
        <v>Спир</v>
      </c>
      <c r="L273" s="29" t="s">
        <v>430</v>
      </c>
    </row>
    <row r="274" spans="1:12">
      <c r="A274">
        <v>7172575</v>
      </c>
      <c r="B274" t="s">
        <v>1041</v>
      </c>
      <c r="C274" t="s">
        <v>393</v>
      </c>
      <c r="D274" t="s">
        <v>394</v>
      </c>
      <c r="E274">
        <v>401597</v>
      </c>
      <c r="F274" t="s">
        <v>860</v>
      </c>
      <c r="G274" s="16">
        <v>800</v>
      </c>
      <c r="H274" s="16">
        <v>136960112</v>
      </c>
      <c r="I274" s="16">
        <v>273920224</v>
      </c>
      <c r="K274" s="29" t="str">
        <f t="shared" si="4"/>
        <v>Спир</v>
      </c>
      <c r="L274" s="29" t="s">
        <v>430</v>
      </c>
    </row>
    <row r="275" spans="1:12">
      <c r="A275">
        <v>7172574</v>
      </c>
      <c r="B275" t="s">
        <v>1041</v>
      </c>
      <c r="C275" t="s">
        <v>393</v>
      </c>
      <c r="D275" t="s">
        <v>394</v>
      </c>
      <c r="E275">
        <v>401597</v>
      </c>
      <c r="F275" t="s">
        <v>860</v>
      </c>
      <c r="G275" s="16">
        <v>1200</v>
      </c>
      <c r="H275" s="16">
        <v>139960111</v>
      </c>
      <c r="I275" s="16">
        <v>419880333</v>
      </c>
      <c r="K275" s="29" t="str">
        <f t="shared" si="4"/>
        <v>Спир</v>
      </c>
      <c r="L275" s="29" t="s">
        <v>430</v>
      </c>
    </row>
    <row r="276" spans="1:12">
      <c r="A276">
        <v>7171667</v>
      </c>
      <c r="B276" t="s">
        <v>1041</v>
      </c>
      <c r="C276" t="s">
        <v>96</v>
      </c>
      <c r="D276" t="s">
        <v>97</v>
      </c>
      <c r="E276">
        <v>45433</v>
      </c>
      <c r="F276" t="s">
        <v>63</v>
      </c>
      <c r="G276" s="16">
        <v>80</v>
      </c>
      <c r="H276" s="16">
        <v>4491200</v>
      </c>
      <c r="I276" s="16">
        <v>35929600</v>
      </c>
      <c r="K276" s="29" t="str">
        <f t="shared" si="4"/>
        <v>Спир</v>
      </c>
      <c r="L276" s="29" t="s">
        <v>430</v>
      </c>
    </row>
    <row r="277" spans="1:12">
      <c r="A277">
        <v>7171631</v>
      </c>
      <c r="B277" t="s">
        <v>1041</v>
      </c>
      <c r="C277" t="s">
        <v>134</v>
      </c>
      <c r="D277" t="s">
        <v>135</v>
      </c>
      <c r="E277">
        <v>45285</v>
      </c>
      <c r="F277" t="s">
        <v>62</v>
      </c>
      <c r="G277" s="16">
        <v>100</v>
      </c>
      <c r="H277" s="16">
        <v>3424999</v>
      </c>
      <c r="I277" s="16">
        <v>34249990</v>
      </c>
      <c r="K277" s="29" t="str">
        <f t="shared" si="4"/>
        <v>Спир</v>
      </c>
      <c r="L277" s="29" t="s">
        <v>430</v>
      </c>
    </row>
    <row r="278" spans="1:12">
      <c r="A278">
        <v>7171630</v>
      </c>
      <c r="B278" t="s">
        <v>1041</v>
      </c>
      <c r="C278" t="s">
        <v>70</v>
      </c>
      <c r="D278" t="s">
        <v>71</v>
      </c>
      <c r="E278">
        <v>45285</v>
      </c>
      <c r="F278" t="s">
        <v>62</v>
      </c>
      <c r="G278" s="16">
        <v>300</v>
      </c>
      <c r="H278" s="16">
        <v>3455000</v>
      </c>
      <c r="I278" s="16">
        <v>103650000</v>
      </c>
      <c r="K278" s="29" t="str">
        <f t="shared" si="4"/>
        <v>Спир</v>
      </c>
      <c r="L278" s="29" t="s">
        <v>430</v>
      </c>
    </row>
    <row r="279" spans="1:12">
      <c r="A279">
        <v>7170774</v>
      </c>
      <c r="B279" t="s">
        <v>1042</v>
      </c>
      <c r="C279" t="s">
        <v>243</v>
      </c>
      <c r="D279" t="s">
        <v>244</v>
      </c>
      <c r="E279">
        <v>401596</v>
      </c>
      <c r="F279" t="s">
        <v>859</v>
      </c>
      <c r="G279" s="16">
        <v>4400</v>
      </c>
      <c r="H279" s="16">
        <v>136960000</v>
      </c>
      <c r="I279" s="16">
        <v>150656000</v>
      </c>
      <c r="K279" s="29" t="str">
        <f t="shared" si="4"/>
        <v>Спир</v>
      </c>
      <c r="L279" s="29" t="s">
        <v>430</v>
      </c>
    </row>
    <row r="280" spans="1:12">
      <c r="A280">
        <v>7170773</v>
      </c>
      <c r="B280" t="s">
        <v>1042</v>
      </c>
      <c r="C280" t="s">
        <v>79</v>
      </c>
      <c r="D280" t="s">
        <v>80</v>
      </c>
      <c r="E280">
        <v>401597</v>
      </c>
      <c r="F280" t="s">
        <v>860</v>
      </c>
      <c r="G280" s="16">
        <v>1600</v>
      </c>
      <c r="H280" s="16">
        <v>136961888</v>
      </c>
      <c r="I280" s="16">
        <v>547847552</v>
      </c>
      <c r="K280" s="29" t="str">
        <f t="shared" si="4"/>
        <v>Спир</v>
      </c>
      <c r="L280" s="29" t="s">
        <v>430</v>
      </c>
    </row>
    <row r="281" spans="1:12">
      <c r="A281">
        <v>7169896</v>
      </c>
      <c r="B281" t="s">
        <v>1042</v>
      </c>
      <c r="C281" t="s">
        <v>172</v>
      </c>
      <c r="D281" t="s">
        <v>173</v>
      </c>
      <c r="E281">
        <v>401597</v>
      </c>
      <c r="F281" t="s">
        <v>860</v>
      </c>
      <c r="G281" s="16">
        <v>400</v>
      </c>
      <c r="H281" s="16">
        <v>136961001</v>
      </c>
      <c r="I281" s="16">
        <v>136961001</v>
      </c>
      <c r="K281" s="29" t="str">
        <f t="shared" si="4"/>
        <v>Спир</v>
      </c>
      <c r="L281" s="29" t="s">
        <v>430</v>
      </c>
    </row>
    <row r="282" spans="1:12">
      <c r="A282">
        <v>7168968</v>
      </c>
      <c r="B282" t="s">
        <v>1042</v>
      </c>
      <c r="C282" t="s">
        <v>1043</v>
      </c>
      <c r="D282" t="s">
        <v>1044</v>
      </c>
      <c r="E282">
        <v>45433</v>
      </c>
      <c r="F282" t="s">
        <v>63</v>
      </c>
      <c r="G282" s="16">
        <v>100</v>
      </c>
      <c r="H282" s="16">
        <v>4491200</v>
      </c>
      <c r="I282" s="16">
        <v>44912000</v>
      </c>
      <c r="K282" s="29" t="str">
        <f t="shared" si="4"/>
        <v>Спир</v>
      </c>
      <c r="L282" s="29" t="s">
        <v>430</v>
      </c>
    </row>
    <row r="283" spans="1:12">
      <c r="A283">
        <v>7168937</v>
      </c>
      <c r="B283" t="s">
        <v>1042</v>
      </c>
      <c r="C283" t="s">
        <v>662</v>
      </c>
      <c r="D283" t="s">
        <v>663</v>
      </c>
      <c r="E283">
        <v>45285</v>
      </c>
      <c r="F283" t="s">
        <v>62</v>
      </c>
      <c r="G283" s="16">
        <v>400</v>
      </c>
      <c r="H283" s="16">
        <v>3426571</v>
      </c>
      <c r="I283" s="16">
        <v>137062840</v>
      </c>
      <c r="K283" s="29" t="str">
        <f t="shared" si="4"/>
        <v>Спир</v>
      </c>
      <c r="L283" s="29" t="s">
        <v>430</v>
      </c>
    </row>
    <row r="284" spans="1:12">
      <c r="A284">
        <v>7166618</v>
      </c>
      <c r="B284" t="s">
        <v>1045</v>
      </c>
      <c r="C284" t="s">
        <v>172</v>
      </c>
      <c r="D284" t="s">
        <v>173</v>
      </c>
      <c r="E284">
        <v>401597</v>
      </c>
      <c r="F284" t="s">
        <v>860</v>
      </c>
      <c r="G284" s="16">
        <v>400</v>
      </c>
      <c r="H284" s="16">
        <v>136960007</v>
      </c>
      <c r="I284" s="16">
        <v>136960007</v>
      </c>
      <c r="K284" s="29" t="str">
        <f t="shared" si="4"/>
        <v>Спир</v>
      </c>
      <c r="L284" s="29" t="s">
        <v>430</v>
      </c>
    </row>
    <row r="285" spans="1:12">
      <c r="A285">
        <v>7166617</v>
      </c>
      <c r="B285" t="s">
        <v>1045</v>
      </c>
      <c r="C285" t="s">
        <v>79</v>
      </c>
      <c r="D285" t="s">
        <v>80</v>
      </c>
      <c r="E285">
        <v>401597</v>
      </c>
      <c r="F285" t="s">
        <v>860</v>
      </c>
      <c r="G285" s="16">
        <v>1600</v>
      </c>
      <c r="H285" s="16">
        <v>136966571</v>
      </c>
      <c r="I285" s="16">
        <v>547866284</v>
      </c>
      <c r="K285" s="29" t="str">
        <f t="shared" si="4"/>
        <v>Спир</v>
      </c>
      <c r="L285" s="29" t="s">
        <v>430</v>
      </c>
    </row>
    <row r="286" spans="1:12">
      <c r="A286">
        <v>7165746</v>
      </c>
      <c r="B286" t="s">
        <v>1045</v>
      </c>
      <c r="C286" t="s">
        <v>167</v>
      </c>
      <c r="D286" t="s">
        <v>168</v>
      </c>
      <c r="E286">
        <v>45433</v>
      </c>
      <c r="F286" t="s">
        <v>63</v>
      </c>
      <c r="G286" s="16">
        <v>30</v>
      </c>
      <c r="H286" s="16">
        <v>4491202</v>
      </c>
      <c r="I286" s="16">
        <v>13473606</v>
      </c>
      <c r="K286" s="29" t="str">
        <f t="shared" si="4"/>
        <v>Спир</v>
      </c>
      <c r="L286" s="29" t="s">
        <v>430</v>
      </c>
    </row>
    <row r="287" spans="1:12">
      <c r="A287">
        <v>7165631</v>
      </c>
      <c r="B287" t="s">
        <v>1045</v>
      </c>
      <c r="C287" t="s">
        <v>185</v>
      </c>
      <c r="D287" t="s">
        <v>186</v>
      </c>
      <c r="E287">
        <v>45285</v>
      </c>
      <c r="F287" t="s">
        <v>62</v>
      </c>
      <c r="G287" s="16">
        <v>140</v>
      </c>
      <c r="H287" s="16">
        <v>3424999</v>
      </c>
      <c r="I287" s="16">
        <v>47949986</v>
      </c>
      <c r="K287" s="29" t="str">
        <f t="shared" si="4"/>
        <v>Спир</v>
      </c>
      <c r="L287" s="29" t="s">
        <v>430</v>
      </c>
    </row>
    <row r="288" spans="1:12">
      <c r="A288">
        <v>7165630</v>
      </c>
      <c r="B288" t="s">
        <v>1045</v>
      </c>
      <c r="C288" t="s">
        <v>276</v>
      </c>
      <c r="D288" t="s">
        <v>283</v>
      </c>
      <c r="E288">
        <v>45285</v>
      </c>
      <c r="F288" t="s">
        <v>62</v>
      </c>
      <c r="G288" s="16">
        <v>10</v>
      </c>
      <c r="H288" s="16">
        <v>3574004</v>
      </c>
      <c r="I288" s="16">
        <v>3574004</v>
      </c>
      <c r="K288" s="29" t="str">
        <f t="shared" si="4"/>
        <v>Спир</v>
      </c>
      <c r="L288" s="29" t="s">
        <v>430</v>
      </c>
    </row>
    <row r="289" spans="1:12">
      <c r="A289">
        <v>7165629</v>
      </c>
      <c r="B289" t="s">
        <v>1045</v>
      </c>
      <c r="C289" t="s">
        <v>90</v>
      </c>
      <c r="D289" t="s">
        <v>91</v>
      </c>
      <c r="E289">
        <v>45285</v>
      </c>
      <c r="F289" t="s">
        <v>62</v>
      </c>
      <c r="G289" s="16">
        <v>250</v>
      </c>
      <c r="H289" s="16">
        <v>3580650</v>
      </c>
      <c r="I289" s="16">
        <v>89516250</v>
      </c>
      <c r="K289" s="29" t="str">
        <f t="shared" si="4"/>
        <v>Спир</v>
      </c>
      <c r="L289" s="29" t="s">
        <v>430</v>
      </c>
    </row>
    <row r="290" spans="1:12">
      <c r="A290">
        <v>7164791</v>
      </c>
      <c r="B290" t="s">
        <v>1046</v>
      </c>
      <c r="C290" t="s">
        <v>77</v>
      </c>
      <c r="D290" t="s">
        <v>78</v>
      </c>
      <c r="E290">
        <v>401596</v>
      </c>
      <c r="F290" t="s">
        <v>859</v>
      </c>
      <c r="G290" s="16">
        <v>400</v>
      </c>
      <c r="H290" s="16">
        <v>142242000</v>
      </c>
      <c r="I290" s="16">
        <v>14224200</v>
      </c>
      <c r="K290" s="29" t="str">
        <f t="shared" si="4"/>
        <v>Спир</v>
      </c>
      <c r="L290" s="29" t="s">
        <v>430</v>
      </c>
    </row>
    <row r="291" spans="1:12">
      <c r="A291">
        <v>7163931</v>
      </c>
      <c r="B291" t="s">
        <v>1046</v>
      </c>
      <c r="C291" t="s">
        <v>102</v>
      </c>
      <c r="D291" t="s">
        <v>103</v>
      </c>
      <c r="E291">
        <v>401598</v>
      </c>
      <c r="F291" t="s">
        <v>863</v>
      </c>
      <c r="G291" s="16">
        <v>400</v>
      </c>
      <c r="H291" s="16">
        <v>143561606</v>
      </c>
      <c r="I291" s="16">
        <v>143561606</v>
      </c>
      <c r="K291" s="29" t="str">
        <f t="shared" si="4"/>
        <v>Спир</v>
      </c>
      <c r="L291" s="29" t="s">
        <v>430</v>
      </c>
    </row>
    <row r="292" spans="1:12">
      <c r="A292">
        <v>7163081</v>
      </c>
      <c r="B292" t="s">
        <v>1046</v>
      </c>
      <c r="C292" t="s">
        <v>1047</v>
      </c>
      <c r="D292" t="s">
        <v>1048</v>
      </c>
      <c r="E292">
        <v>45433</v>
      </c>
      <c r="F292" t="s">
        <v>63</v>
      </c>
      <c r="G292" s="16">
        <v>10</v>
      </c>
      <c r="H292" s="16">
        <v>4491200</v>
      </c>
      <c r="I292" s="16">
        <v>4491200</v>
      </c>
      <c r="K292" s="29" t="str">
        <f t="shared" si="4"/>
        <v>Спир</v>
      </c>
      <c r="L292" s="29" t="s">
        <v>430</v>
      </c>
    </row>
    <row r="293" spans="1:12">
      <c r="A293">
        <v>7163061</v>
      </c>
      <c r="B293" t="s">
        <v>1046</v>
      </c>
      <c r="C293" t="s">
        <v>185</v>
      </c>
      <c r="D293" t="s">
        <v>186</v>
      </c>
      <c r="E293">
        <v>45285</v>
      </c>
      <c r="F293" t="s">
        <v>62</v>
      </c>
      <c r="G293" s="16">
        <v>50</v>
      </c>
      <c r="H293" s="16">
        <v>3556000</v>
      </c>
      <c r="I293" s="16">
        <v>17780000</v>
      </c>
      <c r="K293" s="29" t="str">
        <f t="shared" si="4"/>
        <v>Спир</v>
      </c>
      <c r="L293" s="29" t="s">
        <v>430</v>
      </c>
    </row>
    <row r="294" spans="1:12">
      <c r="A294">
        <v>7163060</v>
      </c>
      <c r="B294" t="s">
        <v>1046</v>
      </c>
      <c r="C294" t="s">
        <v>673</v>
      </c>
      <c r="D294" t="s">
        <v>674</v>
      </c>
      <c r="E294">
        <v>45285</v>
      </c>
      <c r="F294" t="s">
        <v>62</v>
      </c>
      <c r="G294" s="16">
        <v>200</v>
      </c>
      <c r="H294" s="16">
        <v>3557571</v>
      </c>
      <c r="I294" s="16">
        <v>71151420</v>
      </c>
      <c r="K294" s="29" t="str">
        <f t="shared" si="4"/>
        <v>Спир</v>
      </c>
      <c r="L294" s="29" t="s">
        <v>430</v>
      </c>
    </row>
    <row r="295" spans="1:12">
      <c r="A295">
        <v>7163059</v>
      </c>
      <c r="B295" t="s">
        <v>1046</v>
      </c>
      <c r="C295" t="s">
        <v>116</v>
      </c>
      <c r="D295" t="s">
        <v>117</v>
      </c>
      <c r="E295">
        <v>45285</v>
      </c>
      <c r="F295" t="s">
        <v>62</v>
      </c>
      <c r="G295" s="16">
        <v>450</v>
      </c>
      <c r="H295" s="16">
        <v>3558571</v>
      </c>
      <c r="I295" s="16">
        <v>160135695</v>
      </c>
      <c r="K295" s="29" t="str">
        <f t="shared" si="4"/>
        <v>Спир</v>
      </c>
      <c r="L295" s="29" t="s">
        <v>430</v>
      </c>
    </row>
    <row r="296" spans="1:12">
      <c r="A296">
        <v>7163058</v>
      </c>
      <c r="B296" t="s">
        <v>1046</v>
      </c>
      <c r="C296" t="s">
        <v>287</v>
      </c>
      <c r="D296" t="s">
        <v>288</v>
      </c>
      <c r="E296">
        <v>45285</v>
      </c>
      <c r="F296" t="s">
        <v>62</v>
      </c>
      <c r="G296" s="16">
        <v>300</v>
      </c>
      <c r="H296" s="16">
        <v>3573008</v>
      </c>
      <c r="I296" s="16">
        <v>107190240</v>
      </c>
      <c r="K296" s="29" t="str">
        <f t="shared" si="4"/>
        <v>Спир</v>
      </c>
      <c r="L296" s="29" t="s">
        <v>430</v>
      </c>
    </row>
    <row r="297" spans="1:12">
      <c r="A297">
        <v>7161301</v>
      </c>
      <c r="B297" t="s">
        <v>1049</v>
      </c>
      <c r="C297" t="s">
        <v>102</v>
      </c>
      <c r="D297" t="s">
        <v>103</v>
      </c>
      <c r="E297">
        <v>401598</v>
      </c>
      <c r="F297" t="s">
        <v>863</v>
      </c>
      <c r="G297" s="16">
        <v>2000</v>
      </c>
      <c r="H297" s="16">
        <v>143561601</v>
      </c>
      <c r="I297" s="16">
        <v>717808005</v>
      </c>
      <c r="K297" s="29" t="str">
        <f t="shared" si="4"/>
        <v>Спир</v>
      </c>
      <c r="L297" s="29" t="s">
        <v>430</v>
      </c>
    </row>
    <row r="298" spans="1:12">
      <c r="A298">
        <v>7161300</v>
      </c>
      <c r="B298" t="s">
        <v>1049</v>
      </c>
      <c r="C298" t="s">
        <v>77</v>
      </c>
      <c r="D298" t="s">
        <v>78</v>
      </c>
      <c r="E298">
        <v>401596</v>
      </c>
      <c r="F298" t="s">
        <v>859</v>
      </c>
      <c r="G298" s="16">
        <v>3200</v>
      </c>
      <c r="H298" s="16">
        <v>142242000</v>
      </c>
      <c r="I298" s="16">
        <v>113793600</v>
      </c>
      <c r="K298" s="29" t="str">
        <f t="shared" si="4"/>
        <v>Спир</v>
      </c>
      <c r="L298" s="29" t="s">
        <v>430</v>
      </c>
    </row>
    <row r="299" spans="1:12">
      <c r="A299">
        <v>7160350</v>
      </c>
      <c r="B299" t="s">
        <v>1049</v>
      </c>
      <c r="C299" t="s">
        <v>116</v>
      </c>
      <c r="D299" t="s">
        <v>117</v>
      </c>
      <c r="E299">
        <v>45285</v>
      </c>
      <c r="F299" t="s">
        <v>62</v>
      </c>
      <c r="G299" s="16">
        <v>50</v>
      </c>
      <c r="H299" s="16">
        <v>3563571</v>
      </c>
      <c r="I299" s="16">
        <v>17817855</v>
      </c>
      <c r="K299" s="29" t="str">
        <f t="shared" si="4"/>
        <v>Спир</v>
      </c>
      <c r="L299" s="29" t="s">
        <v>430</v>
      </c>
    </row>
    <row r="300" spans="1:12">
      <c r="A300">
        <v>7160349</v>
      </c>
      <c r="B300" t="s">
        <v>1049</v>
      </c>
      <c r="C300" t="s">
        <v>110</v>
      </c>
      <c r="D300" t="s">
        <v>111</v>
      </c>
      <c r="E300">
        <v>45285</v>
      </c>
      <c r="F300" t="s">
        <v>62</v>
      </c>
      <c r="G300" s="16">
        <v>50</v>
      </c>
      <c r="H300" s="16">
        <v>3564571</v>
      </c>
      <c r="I300" s="16">
        <v>17822855</v>
      </c>
      <c r="K300" s="29" t="str">
        <f t="shared" si="4"/>
        <v>Спир</v>
      </c>
      <c r="L300" s="29" t="s">
        <v>430</v>
      </c>
    </row>
    <row r="301" spans="1:12">
      <c r="A301">
        <v>7160348</v>
      </c>
      <c r="B301" t="s">
        <v>1049</v>
      </c>
      <c r="C301" t="s">
        <v>64</v>
      </c>
      <c r="D301" t="s">
        <v>65</v>
      </c>
      <c r="E301">
        <v>45285</v>
      </c>
      <c r="F301" t="s">
        <v>62</v>
      </c>
      <c r="G301" s="16">
        <v>100</v>
      </c>
      <c r="H301" s="16">
        <v>3565571</v>
      </c>
      <c r="I301" s="16">
        <v>35655710</v>
      </c>
      <c r="K301" s="29" t="str">
        <f t="shared" si="4"/>
        <v>Спир</v>
      </c>
      <c r="L301" s="29" t="s">
        <v>430</v>
      </c>
    </row>
    <row r="302" spans="1:12">
      <c r="A302">
        <v>7160347</v>
      </c>
      <c r="B302" t="s">
        <v>1049</v>
      </c>
      <c r="C302" t="s">
        <v>343</v>
      </c>
      <c r="D302" t="s">
        <v>109</v>
      </c>
      <c r="E302">
        <v>45285</v>
      </c>
      <c r="F302" t="s">
        <v>62</v>
      </c>
      <c r="G302" s="16">
        <v>200</v>
      </c>
      <c r="H302" s="16">
        <v>3572100</v>
      </c>
      <c r="I302" s="16">
        <v>71442000</v>
      </c>
      <c r="K302" s="29" t="str">
        <f t="shared" si="4"/>
        <v>Спир</v>
      </c>
      <c r="L302" s="29" t="s">
        <v>430</v>
      </c>
    </row>
    <row r="303" spans="1:12">
      <c r="A303">
        <v>7159494</v>
      </c>
      <c r="B303" t="s">
        <v>1050</v>
      </c>
      <c r="C303" t="s">
        <v>102</v>
      </c>
      <c r="D303" t="s">
        <v>103</v>
      </c>
      <c r="E303">
        <v>401598</v>
      </c>
      <c r="F303" t="s">
        <v>863</v>
      </c>
      <c r="G303" s="16">
        <v>800</v>
      </c>
      <c r="H303" s="16">
        <v>143561600</v>
      </c>
      <c r="I303" s="16">
        <v>287123200</v>
      </c>
      <c r="K303" s="29" t="str">
        <f t="shared" si="4"/>
        <v>Спир</v>
      </c>
      <c r="L303" s="29" t="s">
        <v>430</v>
      </c>
    </row>
    <row r="304" spans="1:12">
      <c r="A304">
        <v>7159491</v>
      </c>
      <c r="B304" t="s">
        <v>1050</v>
      </c>
      <c r="C304" t="s">
        <v>179</v>
      </c>
      <c r="D304" t="s">
        <v>180</v>
      </c>
      <c r="E304">
        <v>401596</v>
      </c>
      <c r="F304" t="s">
        <v>859</v>
      </c>
      <c r="G304" s="16">
        <v>6000</v>
      </c>
      <c r="H304" s="16">
        <v>142240000</v>
      </c>
      <c r="I304" s="16">
        <v>213360000</v>
      </c>
      <c r="K304" s="29" t="str">
        <f t="shared" si="4"/>
        <v>Спир</v>
      </c>
      <c r="L304" s="29" t="s">
        <v>430</v>
      </c>
    </row>
    <row r="305" spans="1:12">
      <c r="A305">
        <v>7158166</v>
      </c>
      <c r="B305" t="s">
        <v>1050</v>
      </c>
      <c r="C305" t="s">
        <v>172</v>
      </c>
      <c r="D305" t="s">
        <v>173</v>
      </c>
      <c r="E305">
        <v>401597</v>
      </c>
      <c r="F305" t="s">
        <v>860</v>
      </c>
      <c r="G305" s="16">
        <v>1200</v>
      </c>
      <c r="H305" s="16">
        <v>142240007</v>
      </c>
      <c r="I305" s="16">
        <v>426720021</v>
      </c>
      <c r="K305" s="29" t="str">
        <f t="shared" si="4"/>
        <v>Спир</v>
      </c>
      <c r="L305" s="29" t="s">
        <v>430</v>
      </c>
    </row>
    <row r="306" spans="1:12">
      <c r="A306">
        <v>7157363</v>
      </c>
      <c r="B306" t="s">
        <v>1050</v>
      </c>
      <c r="C306" t="s">
        <v>183</v>
      </c>
      <c r="D306" t="s">
        <v>184</v>
      </c>
      <c r="E306">
        <v>45433</v>
      </c>
      <c r="F306" t="s">
        <v>63</v>
      </c>
      <c r="G306" s="16">
        <v>40</v>
      </c>
      <c r="H306" s="16">
        <v>4491201</v>
      </c>
      <c r="I306" s="16">
        <v>17964804</v>
      </c>
      <c r="K306" s="29" t="str">
        <f t="shared" si="4"/>
        <v>Спир</v>
      </c>
      <c r="L306" s="29" t="s">
        <v>430</v>
      </c>
    </row>
    <row r="307" spans="1:12">
      <c r="A307">
        <v>7157322</v>
      </c>
      <c r="B307" t="s">
        <v>1050</v>
      </c>
      <c r="C307" t="s">
        <v>64</v>
      </c>
      <c r="D307" t="s">
        <v>65</v>
      </c>
      <c r="E307">
        <v>45285</v>
      </c>
      <c r="F307" t="s">
        <v>62</v>
      </c>
      <c r="G307" s="16">
        <v>400</v>
      </c>
      <c r="H307" s="16">
        <v>3561999</v>
      </c>
      <c r="I307" s="16">
        <v>142479960</v>
      </c>
      <c r="K307" s="29" t="str">
        <f t="shared" si="4"/>
        <v>Спир</v>
      </c>
      <c r="L307" s="29" t="s">
        <v>430</v>
      </c>
    </row>
    <row r="308" spans="1:12">
      <c r="A308">
        <v>7156313</v>
      </c>
      <c r="B308" t="s">
        <v>787</v>
      </c>
      <c r="C308" t="s">
        <v>199</v>
      </c>
      <c r="D308" t="s">
        <v>200</v>
      </c>
      <c r="E308">
        <v>401596</v>
      </c>
      <c r="F308" t="s">
        <v>859</v>
      </c>
      <c r="G308" s="16">
        <v>1200</v>
      </c>
      <c r="H308" s="16">
        <v>142240000</v>
      </c>
      <c r="I308" s="16">
        <v>42672000</v>
      </c>
      <c r="K308" s="29" t="str">
        <f t="shared" si="4"/>
        <v>Спир</v>
      </c>
      <c r="L308" s="29" t="s">
        <v>430</v>
      </c>
    </row>
    <row r="309" spans="1:12">
      <c r="A309">
        <v>7155969</v>
      </c>
      <c r="B309" t="s">
        <v>787</v>
      </c>
      <c r="C309" t="s">
        <v>122</v>
      </c>
      <c r="D309" t="s">
        <v>123</v>
      </c>
      <c r="E309">
        <v>45285</v>
      </c>
      <c r="F309" t="s">
        <v>62</v>
      </c>
      <c r="G309" s="16">
        <v>50</v>
      </c>
      <c r="H309" s="16">
        <v>3556000</v>
      </c>
      <c r="I309" s="16">
        <v>17780000</v>
      </c>
      <c r="K309" s="29" t="str">
        <f t="shared" si="4"/>
        <v>Спир</v>
      </c>
      <c r="L309" s="29" t="s">
        <v>430</v>
      </c>
    </row>
    <row r="310" spans="1:12">
      <c r="A310">
        <v>7155968</v>
      </c>
      <c r="B310" t="s">
        <v>787</v>
      </c>
      <c r="C310" t="s">
        <v>246</v>
      </c>
      <c r="D310" t="s">
        <v>247</v>
      </c>
      <c r="E310">
        <v>45285</v>
      </c>
      <c r="F310" t="s">
        <v>62</v>
      </c>
      <c r="G310" s="16">
        <v>150</v>
      </c>
      <c r="H310" s="16">
        <v>3556775</v>
      </c>
      <c r="I310" s="16">
        <v>53351625</v>
      </c>
      <c r="K310" s="29" t="str">
        <f t="shared" si="4"/>
        <v>Спир</v>
      </c>
      <c r="L310" s="29" t="s">
        <v>430</v>
      </c>
    </row>
    <row r="311" spans="1:12">
      <c r="A311">
        <v>7154186</v>
      </c>
      <c r="B311" t="s">
        <v>787</v>
      </c>
      <c r="C311" t="s">
        <v>291</v>
      </c>
      <c r="D311" t="s">
        <v>292</v>
      </c>
      <c r="E311">
        <v>9945285</v>
      </c>
      <c r="F311" t="s">
        <v>248</v>
      </c>
      <c r="G311" s="16">
        <v>100</v>
      </c>
      <c r="H311" s="16">
        <v>3556000</v>
      </c>
      <c r="I311" s="16">
        <v>35560000</v>
      </c>
      <c r="K311" s="29" t="str">
        <f t="shared" si="4"/>
        <v>Спир</v>
      </c>
      <c r="L311" s="29" t="s">
        <v>430</v>
      </c>
    </row>
    <row r="312" spans="1:12">
      <c r="A312">
        <v>7151186</v>
      </c>
      <c r="B312" t="s">
        <v>788</v>
      </c>
      <c r="C312" t="s">
        <v>126</v>
      </c>
      <c r="D312" t="s">
        <v>127</v>
      </c>
      <c r="E312">
        <v>45433</v>
      </c>
      <c r="F312" t="s">
        <v>63</v>
      </c>
      <c r="G312" s="16">
        <v>100</v>
      </c>
      <c r="H312" s="16">
        <v>4491201</v>
      </c>
      <c r="I312" s="16">
        <v>44912010</v>
      </c>
      <c r="K312" s="29" t="str">
        <f t="shared" si="4"/>
        <v>Спир</v>
      </c>
      <c r="L312" s="29" t="s">
        <v>430</v>
      </c>
    </row>
    <row r="313" spans="1:12">
      <c r="A313">
        <v>7151155</v>
      </c>
      <c r="B313" t="s">
        <v>788</v>
      </c>
      <c r="C313" t="s">
        <v>185</v>
      </c>
      <c r="D313" t="s">
        <v>186</v>
      </c>
      <c r="E313">
        <v>45285</v>
      </c>
      <c r="F313" t="s">
        <v>62</v>
      </c>
      <c r="G313" s="16">
        <v>200</v>
      </c>
      <c r="H313" s="16">
        <v>3556000</v>
      </c>
      <c r="I313" s="16">
        <v>71120000</v>
      </c>
      <c r="K313" s="29" t="str">
        <f t="shared" si="4"/>
        <v>Спир</v>
      </c>
      <c r="L313" s="29" t="s">
        <v>430</v>
      </c>
    </row>
    <row r="314" spans="1:12">
      <c r="A314">
        <v>7151154</v>
      </c>
      <c r="B314" t="s">
        <v>788</v>
      </c>
      <c r="C314" t="s">
        <v>134</v>
      </c>
      <c r="D314" t="s">
        <v>135</v>
      </c>
      <c r="E314">
        <v>45285</v>
      </c>
      <c r="F314" t="s">
        <v>62</v>
      </c>
      <c r="G314" s="16">
        <v>150</v>
      </c>
      <c r="H314" s="16">
        <v>3561571</v>
      </c>
      <c r="I314" s="16">
        <v>53423565</v>
      </c>
      <c r="K314" s="29" t="str">
        <f t="shared" si="4"/>
        <v>Спир</v>
      </c>
      <c r="L314" s="29" t="s">
        <v>430</v>
      </c>
    </row>
    <row r="315" spans="1:12">
      <c r="A315">
        <v>7150018</v>
      </c>
      <c r="B315" t="s">
        <v>789</v>
      </c>
      <c r="C315" t="s">
        <v>79</v>
      </c>
      <c r="D315" t="s">
        <v>80</v>
      </c>
      <c r="E315">
        <v>401597</v>
      </c>
      <c r="F315" t="s">
        <v>860</v>
      </c>
      <c r="G315" s="16">
        <v>1600</v>
      </c>
      <c r="H315" s="16">
        <v>142240000</v>
      </c>
      <c r="I315" s="16">
        <v>568960000</v>
      </c>
      <c r="K315" s="29" t="str">
        <f t="shared" si="4"/>
        <v>Спир</v>
      </c>
      <c r="L315" s="29" t="s">
        <v>430</v>
      </c>
    </row>
    <row r="316" spans="1:12">
      <c r="A316">
        <v>7149771</v>
      </c>
      <c r="B316" t="s">
        <v>789</v>
      </c>
      <c r="C316" t="s">
        <v>620</v>
      </c>
      <c r="D316" t="s">
        <v>621</v>
      </c>
      <c r="E316">
        <v>45433</v>
      </c>
      <c r="F316" t="s">
        <v>63</v>
      </c>
      <c r="G316" s="16">
        <v>10</v>
      </c>
      <c r="H316" s="16">
        <v>4491200</v>
      </c>
      <c r="I316" s="16">
        <v>4491200</v>
      </c>
      <c r="K316" s="29" t="str">
        <f t="shared" si="4"/>
        <v>Спир</v>
      </c>
      <c r="L316" s="29" t="s">
        <v>430</v>
      </c>
    </row>
    <row r="317" spans="1:12">
      <c r="A317">
        <v>7148842</v>
      </c>
      <c r="B317" t="s">
        <v>789</v>
      </c>
      <c r="C317" t="s">
        <v>142</v>
      </c>
      <c r="D317" t="s">
        <v>143</v>
      </c>
      <c r="E317">
        <v>401599</v>
      </c>
      <c r="F317" t="s">
        <v>861</v>
      </c>
      <c r="G317" s="16">
        <v>3200</v>
      </c>
      <c r="H317" s="16">
        <v>144883200</v>
      </c>
      <c r="I317" s="16">
        <v>115906560</v>
      </c>
      <c r="K317" s="29" t="str">
        <f t="shared" si="4"/>
        <v>Спир</v>
      </c>
      <c r="L317" s="29" t="s">
        <v>430</v>
      </c>
    </row>
    <row r="318" spans="1:12">
      <c r="A318">
        <v>7148841</v>
      </c>
      <c r="B318" t="s">
        <v>789</v>
      </c>
      <c r="C318" t="s">
        <v>77</v>
      </c>
      <c r="D318" t="s">
        <v>78</v>
      </c>
      <c r="E318">
        <v>401596</v>
      </c>
      <c r="F318" t="s">
        <v>859</v>
      </c>
      <c r="G318" s="16">
        <v>400</v>
      </c>
      <c r="H318" s="16">
        <v>142242000</v>
      </c>
      <c r="I318" s="16">
        <v>14224200</v>
      </c>
      <c r="K318" s="29" t="str">
        <f t="shared" si="4"/>
        <v>Спир</v>
      </c>
      <c r="L318" s="29" t="s">
        <v>430</v>
      </c>
    </row>
    <row r="319" spans="1:12">
      <c r="A319">
        <v>7147982</v>
      </c>
      <c r="B319" t="s">
        <v>789</v>
      </c>
      <c r="C319" t="s">
        <v>185</v>
      </c>
      <c r="D319" t="s">
        <v>186</v>
      </c>
      <c r="E319">
        <v>45285</v>
      </c>
      <c r="F319" t="s">
        <v>62</v>
      </c>
      <c r="G319" s="16">
        <v>110</v>
      </c>
      <c r="H319" s="16">
        <v>3556000</v>
      </c>
      <c r="I319" s="16">
        <v>39116000</v>
      </c>
      <c r="K319" s="29" t="str">
        <f t="shared" si="4"/>
        <v>Спир</v>
      </c>
      <c r="L319" s="29" t="s">
        <v>430</v>
      </c>
    </row>
    <row r="320" spans="1:12">
      <c r="A320">
        <v>7147981</v>
      </c>
      <c r="B320" t="s">
        <v>789</v>
      </c>
      <c r="C320" t="s">
        <v>226</v>
      </c>
      <c r="D320" t="s">
        <v>227</v>
      </c>
      <c r="E320">
        <v>45285</v>
      </c>
      <c r="F320" t="s">
        <v>62</v>
      </c>
      <c r="G320" s="16">
        <v>200</v>
      </c>
      <c r="H320" s="16">
        <v>3556500</v>
      </c>
      <c r="I320" s="16">
        <v>71130000</v>
      </c>
      <c r="K320" s="29" t="str">
        <f t="shared" si="4"/>
        <v>Спир</v>
      </c>
      <c r="L320" s="29" t="s">
        <v>430</v>
      </c>
    </row>
    <row r="321" spans="1:12">
      <c r="A321">
        <v>7147980</v>
      </c>
      <c r="B321" t="s">
        <v>789</v>
      </c>
      <c r="C321" t="s">
        <v>655</v>
      </c>
      <c r="D321" t="s">
        <v>656</v>
      </c>
      <c r="E321">
        <v>45285</v>
      </c>
      <c r="F321" t="s">
        <v>62</v>
      </c>
      <c r="G321" s="16">
        <v>80</v>
      </c>
      <c r="H321" s="16">
        <v>3557888</v>
      </c>
      <c r="I321" s="16">
        <v>28463104</v>
      </c>
      <c r="K321" s="29" t="str">
        <f t="shared" si="4"/>
        <v>Спир</v>
      </c>
      <c r="L321" s="29" t="s">
        <v>430</v>
      </c>
    </row>
    <row r="322" spans="1:12">
      <c r="A322">
        <v>7147979</v>
      </c>
      <c r="B322" t="s">
        <v>789</v>
      </c>
      <c r="C322" t="s">
        <v>662</v>
      </c>
      <c r="D322" t="s">
        <v>663</v>
      </c>
      <c r="E322">
        <v>45285</v>
      </c>
      <c r="F322" t="s">
        <v>62</v>
      </c>
      <c r="G322" s="16">
        <v>410</v>
      </c>
      <c r="H322" s="16">
        <v>3559571</v>
      </c>
      <c r="I322" s="16">
        <v>145942411</v>
      </c>
      <c r="K322" s="29" t="str">
        <f t="shared" si="4"/>
        <v>Спир</v>
      </c>
      <c r="L322" s="29" t="s">
        <v>430</v>
      </c>
    </row>
    <row r="323" spans="1:12">
      <c r="A323">
        <v>7145932</v>
      </c>
      <c r="B323" t="s">
        <v>790</v>
      </c>
      <c r="C323" t="s">
        <v>86</v>
      </c>
      <c r="D323" t="s">
        <v>87</v>
      </c>
      <c r="E323">
        <v>401596</v>
      </c>
      <c r="F323" t="s">
        <v>859</v>
      </c>
      <c r="G323" s="16">
        <v>12800</v>
      </c>
      <c r="H323" s="16">
        <v>142240000</v>
      </c>
      <c r="I323" s="16">
        <v>455168000</v>
      </c>
      <c r="K323" s="29" t="str">
        <f t="shared" si="4"/>
        <v>Спир</v>
      </c>
      <c r="L323" s="29" t="s">
        <v>430</v>
      </c>
    </row>
    <row r="324" spans="1:12">
      <c r="A324">
        <v>7145931</v>
      </c>
      <c r="B324" t="s">
        <v>790</v>
      </c>
      <c r="C324" t="s">
        <v>172</v>
      </c>
      <c r="D324" t="s">
        <v>173</v>
      </c>
      <c r="E324">
        <v>401597</v>
      </c>
      <c r="F324" t="s">
        <v>860</v>
      </c>
      <c r="G324" s="16">
        <v>800</v>
      </c>
      <c r="H324" s="16">
        <v>142240011</v>
      </c>
      <c r="I324" s="16">
        <v>284480022</v>
      </c>
      <c r="K324" s="29" t="str">
        <f t="shared" si="4"/>
        <v>Спир</v>
      </c>
      <c r="L324" s="29" t="s">
        <v>430</v>
      </c>
    </row>
    <row r="325" spans="1:12">
      <c r="A325">
        <v>7145048</v>
      </c>
      <c r="B325" t="s">
        <v>790</v>
      </c>
      <c r="C325" t="s">
        <v>662</v>
      </c>
      <c r="D325" t="s">
        <v>663</v>
      </c>
      <c r="E325">
        <v>45285</v>
      </c>
      <c r="F325" t="s">
        <v>62</v>
      </c>
      <c r="G325" s="16">
        <v>220</v>
      </c>
      <c r="H325" s="16">
        <v>3556888</v>
      </c>
      <c r="I325" s="16">
        <v>78251536</v>
      </c>
      <c r="K325" s="29" t="str">
        <f t="shared" ref="K325:K388" si="5">LEFT(F325,4)</f>
        <v>Спир</v>
      </c>
      <c r="L325" s="29" t="s">
        <v>430</v>
      </c>
    </row>
    <row r="326" spans="1:12">
      <c r="A326">
        <v>7145047</v>
      </c>
      <c r="B326" t="s">
        <v>790</v>
      </c>
      <c r="C326" t="s">
        <v>72</v>
      </c>
      <c r="D326" t="s">
        <v>73</v>
      </c>
      <c r="E326">
        <v>45285</v>
      </c>
      <c r="F326" t="s">
        <v>62</v>
      </c>
      <c r="G326" s="16">
        <v>280</v>
      </c>
      <c r="H326" s="16">
        <v>3557571</v>
      </c>
      <c r="I326" s="16">
        <v>99611988</v>
      </c>
      <c r="K326" s="29" t="str">
        <f t="shared" si="5"/>
        <v>Спир</v>
      </c>
      <c r="L326" s="29" t="s">
        <v>430</v>
      </c>
    </row>
    <row r="327" spans="1:12">
      <c r="A327">
        <v>7145046</v>
      </c>
      <c r="B327" t="s">
        <v>790</v>
      </c>
      <c r="C327" t="s">
        <v>287</v>
      </c>
      <c r="D327" t="s">
        <v>288</v>
      </c>
      <c r="E327">
        <v>45285</v>
      </c>
      <c r="F327" t="s">
        <v>62</v>
      </c>
      <c r="G327" s="16">
        <v>300</v>
      </c>
      <c r="H327" s="16">
        <v>3558008</v>
      </c>
      <c r="I327" s="16">
        <v>106740240</v>
      </c>
      <c r="K327" s="29" t="str">
        <f t="shared" si="5"/>
        <v>Спир</v>
      </c>
      <c r="L327" s="29" t="s">
        <v>430</v>
      </c>
    </row>
    <row r="328" spans="1:12">
      <c r="A328">
        <v>7143710</v>
      </c>
      <c r="B328" t="s">
        <v>791</v>
      </c>
      <c r="C328" t="s">
        <v>662</v>
      </c>
      <c r="D328" t="s">
        <v>663</v>
      </c>
      <c r="E328">
        <v>45285</v>
      </c>
      <c r="F328" t="s">
        <v>62</v>
      </c>
      <c r="G328" s="16">
        <v>470</v>
      </c>
      <c r="H328" s="16">
        <v>3556000</v>
      </c>
      <c r="I328" s="16">
        <v>167132000</v>
      </c>
      <c r="K328" s="29" t="str">
        <f t="shared" si="5"/>
        <v>Спир</v>
      </c>
      <c r="L328" s="29" t="s">
        <v>430</v>
      </c>
    </row>
    <row r="329" spans="1:12">
      <c r="A329">
        <v>7143709</v>
      </c>
      <c r="B329" t="s">
        <v>791</v>
      </c>
      <c r="C329" t="s">
        <v>655</v>
      </c>
      <c r="D329" t="s">
        <v>656</v>
      </c>
      <c r="E329">
        <v>45285</v>
      </c>
      <c r="F329" t="s">
        <v>62</v>
      </c>
      <c r="G329" s="16">
        <v>280</v>
      </c>
      <c r="H329" s="16">
        <v>3556005</v>
      </c>
      <c r="I329" s="16">
        <v>99568140</v>
      </c>
      <c r="K329" s="29" t="str">
        <f t="shared" si="5"/>
        <v>Спир</v>
      </c>
      <c r="L329" s="29" t="s">
        <v>430</v>
      </c>
    </row>
    <row r="330" spans="1:12">
      <c r="A330">
        <v>7143708</v>
      </c>
      <c r="B330" t="s">
        <v>791</v>
      </c>
      <c r="C330" t="s">
        <v>92</v>
      </c>
      <c r="D330" t="s">
        <v>93</v>
      </c>
      <c r="E330">
        <v>45285</v>
      </c>
      <c r="F330" t="s">
        <v>62</v>
      </c>
      <c r="G330" s="16">
        <v>50</v>
      </c>
      <c r="H330" s="16">
        <v>3556007</v>
      </c>
      <c r="I330" s="16">
        <v>17780035</v>
      </c>
      <c r="K330" s="29" t="str">
        <f t="shared" si="5"/>
        <v>Спир</v>
      </c>
      <c r="L330" s="29" t="s">
        <v>430</v>
      </c>
    </row>
    <row r="331" spans="1:12">
      <c r="A331">
        <v>7142865</v>
      </c>
      <c r="B331" t="s">
        <v>791</v>
      </c>
      <c r="C331" t="s">
        <v>79</v>
      </c>
      <c r="D331" t="s">
        <v>80</v>
      </c>
      <c r="E331">
        <v>401596</v>
      </c>
      <c r="F331" t="s">
        <v>859</v>
      </c>
      <c r="G331" s="16">
        <v>1600</v>
      </c>
      <c r="H331" s="16">
        <v>142240000</v>
      </c>
      <c r="I331" s="16">
        <v>56896000</v>
      </c>
      <c r="K331" s="29" t="str">
        <f t="shared" si="5"/>
        <v>Спир</v>
      </c>
      <c r="L331" s="29" t="s">
        <v>430</v>
      </c>
    </row>
    <row r="332" spans="1:12">
      <c r="A332">
        <v>7141968</v>
      </c>
      <c r="B332" t="s">
        <v>791</v>
      </c>
      <c r="C332" t="s">
        <v>847</v>
      </c>
      <c r="D332" t="s">
        <v>862</v>
      </c>
      <c r="E332">
        <v>45433</v>
      </c>
      <c r="F332" t="s">
        <v>63</v>
      </c>
      <c r="G332" s="16">
        <v>50</v>
      </c>
      <c r="H332" s="16">
        <v>4491201</v>
      </c>
      <c r="I332" s="16">
        <v>22456005</v>
      </c>
      <c r="K332" s="29" t="str">
        <f t="shared" si="5"/>
        <v>Спир</v>
      </c>
      <c r="L332" s="29" t="s">
        <v>430</v>
      </c>
    </row>
    <row r="333" spans="1:12">
      <c r="A333">
        <v>7140916</v>
      </c>
      <c r="B333" t="s">
        <v>792</v>
      </c>
      <c r="C333" t="s">
        <v>102</v>
      </c>
      <c r="D333" t="s">
        <v>103</v>
      </c>
      <c r="E333">
        <v>401598</v>
      </c>
      <c r="F333" t="s">
        <v>863</v>
      </c>
      <c r="G333" s="16">
        <v>3200</v>
      </c>
      <c r="H333" s="16">
        <v>143561601</v>
      </c>
      <c r="I333" s="16">
        <v>1148492808</v>
      </c>
      <c r="K333" s="29" t="str">
        <f t="shared" si="5"/>
        <v>Спир</v>
      </c>
      <c r="L333" s="29" t="s">
        <v>430</v>
      </c>
    </row>
    <row r="334" spans="1:12">
      <c r="A334">
        <v>7139176</v>
      </c>
      <c r="B334" t="s">
        <v>792</v>
      </c>
      <c r="C334" t="s">
        <v>112</v>
      </c>
      <c r="D334" t="s">
        <v>113</v>
      </c>
      <c r="E334">
        <v>45433</v>
      </c>
      <c r="F334" t="s">
        <v>63</v>
      </c>
      <c r="G334" s="16">
        <v>200</v>
      </c>
      <c r="H334" s="16">
        <v>4491201</v>
      </c>
      <c r="I334" s="16">
        <v>89824020</v>
      </c>
      <c r="K334" s="29" t="str">
        <f t="shared" si="5"/>
        <v>Спир</v>
      </c>
      <c r="L334" s="29" t="s">
        <v>430</v>
      </c>
    </row>
    <row r="335" spans="1:12">
      <c r="A335">
        <v>7139140</v>
      </c>
      <c r="B335" t="s">
        <v>792</v>
      </c>
      <c r="C335" t="s">
        <v>185</v>
      </c>
      <c r="D335" t="s">
        <v>186</v>
      </c>
      <c r="E335">
        <v>45285</v>
      </c>
      <c r="F335" t="s">
        <v>62</v>
      </c>
      <c r="G335" s="16">
        <v>200</v>
      </c>
      <c r="H335" s="16">
        <v>3556000</v>
      </c>
      <c r="I335" s="16">
        <v>71120000</v>
      </c>
      <c r="K335" s="29" t="str">
        <f t="shared" si="5"/>
        <v>Спир</v>
      </c>
      <c r="L335" s="29" t="s">
        <v>430</v>
      </c>
    </row>
    <row r="336" spans="1:12">
      <c r="A336">
        <v>7139139</v>
      </c>
      <c r="B336" t="s">
        <v>792</v>
      </c>
      <c r="C336" t="s">
        <v>116</v>
      </c>
      <c r="D336" t="s">
        <v>117</v>
      </c>
      <c r="E336">
        <v>45285</v>
      </c>
      <c r="F336" t="s">
        <v>62</v>
      </c>
      <c r="G336" s="16">
        <v>500</v>
      </c>
      <c r="H336" s="16">
        <v>3557571</v>
      </c>
      <c r="I336" s="16">
        <v>177878550</v>
      </c>
      <c r="K336" s="29" t="str">
        <f t="shared" si="5"/>
        <v>Спир</v>
      </c>
      <c r="L336" s="29" t="s">
        <v>430</v>
      </c>
    </row>
    <row r="337" spans="1:12">
      <c r="A337">
        <v>7138173</v>
      </c>
      <c r="B337" t="s">
        <v>793</v>
      </c>
      <c r="C337" t="s">
        <v>848</v>
      </c>
      <c r="D337" t="s">
        <v>864</v>
      </c>
      <c r="E337">
        <v>45285</v>
      </c>
      <c r="F337" t="s">
        <v>62</v>
      </c>
      <c r="G337" s="16">
        <v>400</v>
      </c>
      <c r="H337" s="16">
        <v>3558000</v>
      </c>
      <c r="I337" s="16">
        <v>142320000</v>
      </c>
      <c r="K337" s="29" t="str">
        <f t="shared" si="5"/>
        <v>Спир</v>
      </c>
      <c r="L337" s="29" t="s">
        <v>430</v>
      </c>
    </row>
    <row r="338" spans="1:12">
      <c r="A338">
        <v>7136833</v>
      </c>
      <c r="B338" t="s">
        <v>793</v>
      </c>
      <c r="C338" t="s">
        <v>653</v>
      </c>
      <c r="D338" t="s">
        <v>654</v>
      </c>
      <c r="E338">
        <v>45433</v>
      </c>
      <c r="F338" t="s">
        <v>63</v>
      </c>
      <c r="G338" s="16">
        <v>100</v>
      </c>
      <c r="H338" s="16">
        <v>4491201</v>
      </c>
      <c r="I338" s="16">
        <v>44912010</v>
      </c>
      <c r="K338" s="29" t="str">
        <f t="shared" si="5"/>
        <v>Спир</v>
      </c>
      <c r="L338" s="29" t="s">
        <v>430</v>
      </c>
    </row>
    <row r="339" spans="1:12">
      <c r="A339">
        <v>7136811</v>
      </c>
      <c r="B339" t="s">
        <v>793</v>
      </c>
      <c r="C339" t="s">
        <v>81</v>
      </c>
      <c r="D339" t="s">
        <v>82</v>
      </c>
      <c r="E339">
        <v>45285</v>
      </c>
      <c r="F339" t="s">
        <v>62</v>
      </c>
      <c r="G339" s="16">
        <v>350</v>
      </c>
      <c r="H339" s="16">
        <v>3558571</v>
      </c>
      <c r="I339" s="16">
        <v>124549985</v>
      </c>
      <c r="K339" s="29" t="str">
        <f t="shared" si="5"/>
        <v>Спир</v>
      </c>
      <c r="L339" s="29" t="s">
        <v>430</v>
      </c>
    </row>
    <row r="340" spans="1:12">
      <c r="A340">
        <v>7136120</v>
      </c>
      <c r="B340" t="s">
        <v>794</v>
      </c>
      <c r="C340" t="s">
        <v>102</v>
      </c>
      <c r="D340" t="s">
        <v>103</v>
      </c>
      <c r="E340">
        <v>401598</v>
      </c>
      <c r="F340" t="s">
        <v>863</v>
      </c>
      <c r="G340" s="16">
        <v>3200</v>
      </c>
      <c r="H340" s="16">
        <v>143561601</v>
      </c>
      <c r="I340" s="16">
        <v>1148492808</v>
      </c>
      <c r="K340" s="29" t="str">
        <f t="shared" si="5"/>
        <v>Спир</v>
      </c>
      <c r="L340" s="29" t="s">
        <v>430</v>
      </c>
    </row>
    <row r="341" spans="1:12">
      <c r="A341">
        <v>7136119</v>
      </c>
      <c r="B341" t="s">
        <v>794</v>
      </c>
      <c r="C341" t="s">
        <v>77</v>
      </c>
      <c r="D341" t="s">
        <v>78</v>
      </c>
      <c r="E341">
        <v>401596</v>
      </c>
      <c r="F341" t="s">
        <v>859</v>
      </c>
      <c r="G341" s="16">
        <v>3200</v>
      </c>
      <c r="H341" s="16">
        <v>142242000</v>
      </c>
      <c r="I341" s="16">
        <v>113793600</v>
      </c>
      <c r="K341" s="29" t="str">
        <f t="shared" si="5"/>
        <v>Спир</v>
      </c>
      <c r="L341" s="29" t="s">
        <v>430</v>
      </c>
    </row>
    <row r="342" spans="1:12">
      <c r="A342">
        <v>7134476</v>
      </c>
      <c r="B342" t="s">
        <v>794</v>
      </c>
      <c r="C342" t="s">
        <v>81</v>
      </c>
      <c r="D342" t="s">
        <v>82</v>
      </c>
      <c r="E342">
        <v>45285</v>
      </c>
      <c r="F342" t="s">
        <v>62</v>
      </c>
      <c r="G342" s="16">
        <v>250</v>
      </c>
      <c r="H342" s="16">
        <v>3558777</v>
      </c>
      <c r="I342" s="16">
        <v>88969425</v>
      </c>
      <c r="K342" s="29" t="str">
        <f t="shared" si="5"/>
        <v>Спир</v>
      </c>
      <c r="L342" s="29" t="s">
        <v>430</v>
      </c>
    </row>
    <row r="343" spans="1:12">
      <c r="A343">
        <v>7134475</v>
      </c>
      <c r="B343" t="s">
        <v>794</v>
      </c>
      <c r="C343" t="s">
        <v>185</v>
      </c>
      <c r="D343" t="s">
        <v>186</v>
      </c>
      <c r="E343">
        <v>45285</v>
      </c>
      <c r="F343" t="s">
        <v>62</v>
      </c>
      <c r="G343" s="16">
        <v>200</v>
      </c>
      <c r="H343" s="16">
        <v>3560999</v>
      </c>
      <c r="I343" s="16">
        <v>71219980</v>
      </c>
      <c r="K343" s="29" t="str">
        <f t="shared" si="5"/>
        <v>Спир</v>
      </c>
      <c r="L343" s="29" t="s">
        <v>430</v>
      </c>
    </row>
    <row r="344" spans="1:12">
      <c r="A344">
        <v>7134474</v>
      </c>
      <c r="B344" t="s">
        <v>794</v>
      </c>
      <c r="C344" t="s">
        <v>662</v>
      </c>
      <c r="D344" t="s">
        <v>663</v>
      </c>
      <c r="E344">
        <v>45285</v>
      </c>
      <c r="F344" t="s">
        <v>62</v>
      </c>
      <c r="G344" s="16">
        <v>150</v>
      </c>
      <c r="H344" s="16">
        <v>3561333</v>
      </c>
      <c r="I344" s="16">
        <v>53419995</v>
      </c>
      <c r="K344" s="29" t="str">
        <f t="shared" si="5"/>
        <v>Спир</v>
      </c>
      <c r="L344" s="29" t="s">
        <v>430</v>
      </c>
    </row>
    <row r="345" spans="1:12">
      <c r="A345">
        <v>7134473</v>
      </c>
      <c r="B345" t="s">
        <v>794</v>
      </c>
      <c r="C345" t="s">
        <v>88</v>
      </c>
      <c r="D345" t="s">
        <v>89</v>
      </c>
      <c r="E345">
        <v>45285</v>
      </c>
      <c r="F345" t="s">
        <v>62</v>
      </c>
      <c r="G345" s="16">
        <v>200</v>
      </c>
      <c r="H345" s="16">
        <v>3600000</v>
      </c>
      <c r="I345" s="16">
        <v>72000000</v>
      </c>
      <c r="K345" s="29" t="str">
        <f t="shared" si="5"/>
        <v>Спир</v>
      </c>
      <c r="L345" s="29" t="s">
        <v>430</v>
      </c>
    </row>
    <row r="346" spans="1:12">
      <c r="A346">
        <v>7132935</v>
      </c>
      <c r="B346" t="s">
        <v>795</v>
      </c>
      <c r="C346" t="s">
        <v>77</v>
      </c>
      <c r="D346" t="s">
        <v>78</v>
      </c>
      <c r="E346">
        <v>401596</v>
      </c>
      <c r="F346" t="s">
        <v>859</v>
      </c>
      <c r="G346" s="16">
        <v>3200</v>
      </c>
      <c r="H346" s="16">
        <v>142242000</v>
      </c>
      <c r="I346" s="16">
        <v>113793600</v>
      </c>
      <c r="K346" s="29" t="str">
        <f t="shared" si="5"/>
        <v>Спир</v>
      </c>
      <c r="L346" s="29" t="s">
        <v>430</v>
      </c>
    </row>
    <row r="347" spans="1:12">
      <c r="A347">
        <v>7132934</v>
      </c>
      <c r="B347" t="s">
        <v>795</v>
      </c>
      <c r="C347" t="s">
        <v>172</v>
      </c>
      <c r="D347" t="s">
        <v>173</v>
      </c>
      <c r="E347">
        <v>401597</v>
      </c>
      <c r="F347" t="s">
        <v>860</v>
      </c>
      <c r="G347" s="16">
        <v>400</v>
      </c>
      <c r="H347" s="16">
        <v>142240002</v>
      </c>
      <c r="I347" s="16">
        <v>142240002</v>
      </c>
      <c r="K347" s="29" t="str">
        <f t="shared" si="5"/>
        <v>Спир</v>
      </c>
      <c r="L347" s="29" t="s">
        <v>430</v>
      </c>
    </row>
    <row r="348" spans="1:12">
      <c r="A348">
        <v>7132091</v>
      </c>
      <c r="B348" t="s">
        <v>795</v>
      </c>
      <c r="C348" t="s">
        <v>662</v>
      </c>
      <c r="D348" t="s">
        <v>663</v>
      </c>
      <c r="E348">
        <v>45285</v>
      </c>
      <c r="F348" t="s">
        <v>62</v>
      </c>
      <c r="G348" s="16">
        <v>800</v>
      </c>
      <c r="H348" s="16">
        <v>3558571</v>
      </c>
      <c r="I348" s="16">
        <v>284685680</v>
      </c>
      <c r="K348" s="29" t="str">
        <f t="shared" si="5"/>
        <v>Спир</v>
      </c>
      <c r="L348" s="29" t="s">
        <v>430</v>
      </c>
    </row>
    <row r="349" spans="1:12">
      <c r="A349">
        <v>7131507</v>
      </c>
      <c r="B349" t="s">
        <v>796</v>
      </c>
      <c r="C349" t="s">
        <v>172</v>
      </c>
      <c r="D349" t="s">
        <v>173</v>
      </c>
      <c r="E349">
        <v>401597</v>
      </c>
      <c r="F349" t="s">
        <v>860</v>
      </c>
      <c r="G349" s="16">
        <v>800</v>
      </c>
      <c r="H349" s="16">
        <v>142240002</v>
      </c>
      <c r="I349" s="16">
        <v>284480004</v>
      </c>
      <c r="K349" s="29" t="str">
        <f t="shared" si="5"/>
        <v>Спир</v>
      </c>
      <c r="L349" s="29" t="s">
        <v>430</v>
      </c>
    </row>
    <row r="350" spans="1:12">
      <c r="A350">
        <v>7130756</v>
      </c>
      <c r="B350" t="s">
        <v>796</v>
      </c>
      <c r="C350" t="s">
        <v>79</v>
      </c>
      <c r="D350" t="s">
        <v>80</v>
      </c>
      <c r="E350">
        <v>401597</v>
      </c>
      <c r="F350" t="s">
        <v>860</v>
      </c>
      <c r="G350" s="16">
        <v>1600</v>
      </c>
      <c r="H350" s="16">
        <v>142240001</v>
      </c>
      <c r="I350" s="16">
        <v>568960004</v>
      </c>
      <c r="K350" s="29" t="str">
        <f t="shared" si="5"/>
        <v>Спир</v>
      </c>
      <c r="L350" s="29" t="s">
        <v>430</v>
      </c>
    </row>
    <row r="351" spans="1:12">
      <c r="A351">
        <v>7129971</v>
      </c>
      <c r="B351" t="s">
        <v>796</v>
      </c>
      <c r="C351" t="s">
        <v>124</v>
      </c>
      <c r="D351" t="s">
        <v>125</v>
      </c>
      <c r="E351">
        <v>45433</v>
      </c>
      <c r="F351" t="s">
        <v>63</v>
      </c>
      <c r="G351" s="16">
        <v>40</v>
      </c>
      <c r="H351" s="16">
        <v>4491200</v>
      </c>
      <c r="I351" s="16">
        <v>17964800</v>
      </c>
      <c r="K351" s="29" t="str">
        <f t="shared" si="5"/>
        <v>Спир</v>
      </c>
      <c r="L351" s="29" t="s">
        <v>430</v>
      </c>
    </row>
    <row r="352" spans="1:12">
      <c r="A352">
        <v>7129944</v>
      </c>
      <c r="B352" t="s">
        <v>796</v>
      </c>
      <c r="C352" t="s">
        <v>187</v>
      </c>
      <c r="D352" t="s">
        <v>104</v>
      </c>
      <c r="E352">
        <v>45284</v>
      </c>
      <c r="F352" t="s">
        <v>61</v>
      </c>
      <c r="G352" s="16">
        <v>300</v>
      </c>
      <c r="H352" s="16">
        <v>3590571</v>
      </c>
      <c r="I352" s="16">
        <v>107717130</v>
      </c>
      <c r="K352" s="29" t="str">
        <f t="shared" si="5"/>
        <v>Спир</v>
      </c>
      <c r="L352" s="29" t="s">
        <v>430</v>
      </c>
    </row>
    <row r="353" spans="1:12">
      <c r="A353">
        <v>7129941</v>
      </c>
      <c r="B353" t="s">
        <v>796</v>
      </c>
      <c r="C353" t="s">
        <v>662</v>
      </c>
      <c r="D353" t="s">
        <v>663</v>
      </c>
      <c r="E353">
        <v>45285</v>
      </c>
      <c r="F353" t="s">
        <v>62</v>
      </c>
      <c r="G353" s="16">
        <v>150</v>
      </c>
      <c r="H353" s="16">
        <v>3557569</v>
      </c>
      <c r="I353" s="16">
        <v>53363535</v>
      </c>
      <c r="K353" s="29" t="str">
        <f t="shared" si="5"/>
        <v>Спир</v>
      </c>
      <c r="L353" s="29" t="s">
        <v>430</v>
      </c>
    </row>
    <row r="354" spans="1:12">
      <c r="A354">
        <v>7129940</v>
      </c>
      <c r="B354" t="s">
        <v>796</v>
      </c>
      <c r="C354" t="s">
        <v>98</v>
      </c>
      <c r="D354" t="s">
        <v>99</v>
      </c>
      <c r="E354">
        <v>45285</v>
      </c>
      <c r="F354" t="s">
        <v>62</v>
      </c>
      <c r="G354" s="16">
        <v>250</v>
      </c>
      <c r="H354" s="16">
        <v>3557570</v>
      </c>
      <c r="I354" s="16">
        <v>88939250</v>
      </c>
      <c r="K354" s="29" t="str">
        <f t="shared" si="5"/>
        <v>Спир</v>
      </c>
      <c r="L354" s="29" t="s">
        <v>430</v>
      </c>
    </row>
    <row r="355" spans="1:12">
      <c r="A355">
        <v>7129939</v>
      </c>
      <c r="B355" t="s">
        <v>796</v>
      </c>
      <c r="C355" t="s">
        <v>134</v>
      </c>
      <c r="D355" t="s">
        <v>135</v>
      </c>
      <c r="E355">
        <v>45285</v>
      </c>
      <c r="F355" t="s">
        <v>62</v>
      </c>
      <c r="G355" s="16">
        <v>100</v>
      </c>
      <c r="H355" s="16">
        <v>3557571</v>
      </c>
      <c r="I355" s="16">
        <v>35575710</v>
      </c>
      <c r="K355" s="29" t="str">
        <f t="shared" si="5"/>
        <v>Спир</v>
      </c>
      <c r="L355" s="29" t="s">
        <v>430</v>
      </c>
    </row>
    <row r="356" spans="1:12">
      <c r="A356">
        <v>7129286</v>
      </c>
      <c r="B356" t="s">
        <v>797</v>
      </c>
      <c r="C356" t="s">
        <v>179</v>
      </c>
      <c r="D356" t="s">
        <v>180</v>
      </c>
      <c r="E356">
        <v>401596</v>
      </c>
      <c r="F356" t="s">
        <v>859</v>
      </c>
      <c r="G356" s="16">
        <v>6000</v>
      </c>
      <c r="H356" s="16">
        <v>142240000</v>
      </c>
      <c r="I356" s="16">
        <v>213360000</v>
      </c>
      <c r="K356" s="29" t="str">
        <f t="shared" si="5"/>
        <v>Спир</v>
      </c>
      <c r="L356" s="29" t="s">
        <v>430</v>
      </c>
    </row>
    <row r="357" spans="1:12">
      <c r="A357">
        <v>7129054</v>
      </c>
      <c r="B357" t="s">
        <v>797</v>
      </c>
      <c r="C357" t="s">
        <v>187</v>
      </c>
      <c r="D357" t="s">
        <v>104</v>
      </c>
      <c r="E357">
        <v>45284</v>
      </c>
      <c r="F357" t="s">
        <v>61</v>
      </c>
      <c r="G357" s="16">
        <v>500</v>
      </c>
      <c r="H357" s="16">
        <v>3589041</v>
      </c>
      <c r="I357" s="16">
        <v>179452050</v>
      </c>
      <c r="K357" s="29" t="str">
        <f t="shared" si="5"/>
        <v>Спир</v>
      </c>
      <c r="L357" s="29" t="s">
        <v>430</v>
      </c>
    </row>
    <row r="358" spans="1:12">
      <c r="A358">
        <v>7127811</v>
      </c>
      <c r="B358" t="s">
        <v>797</v>
      </c>
      <c r="C358" t="s">
        <v>185</v>
      </c>
      <c r="D358" t="s">
        <v>186</v>
      </c>
      <c r="E358">
        <v>45285</v>
      </c>
      <c r="F358" t="s">
        <v>62</v>
      </c>
      <c r="G358" s="16">
        <v>200</v>
      </c>
      <c r="H358" s="16">
        <v>3556000</v>
      </c>
      <c r="I358" s="16">
        <v>71120000</v>
      </c>
      <c r="K358" s="29" t="str">
        <f t="shared" si="5"/>
        <v>Спир</v>
      </c>
      <c r="L358" s="29" t="s">
        <v>430</v>
      </c>
    </row>
    <row r="359" spans="1:12">
      <c r="A359">
        <v>7127810</v>
      </c>
      <c r="B359" t="s">
        <v>797</v>
      </c>
      <c r="C359" t="s">
        <v>205</v>
      </c>
      <c r="D359" t="s">
        <v>206</v>
      </c>
      <c r="E359">
        <v>45285</v>
      </c>
      <c r="F359" t="s">
        <v>62</v>
      </c>
      <c r="G359" s="16">
        <v>100</v>
      </c>
      <c r="H359" s="16">
        <v>3580000</v>
      </c>
      <c r="I359" s="16">
        <v>35800000</v>
      </c>
      <c r="K359" s="29" t="str">
        <f t="shared" si="5"/>
        <v>Спир</v>
      </c>
      <c r="L359" s="29" t="s">
        <v>430</v>
      </c>
    </row>
    <row r="360" spans="1:12">
      <c r="A360">
        <v>7126517</v>
      </c>
      <c r="B360" t="s">
        <v>798</v>
      </c>
      <c r="C360" t="s">
        <v>107</v>
      </c>
      <c r="D360" t="s">
        <v>108</v>
      </c>
      <c r="E360">
        <v>401599</v>
      </c>
      <c r="F360" t="s">
        <v>861</v>
      </c>
      <c r="G360" s="16">
        <v>3200</v>
      </c>
      <c r="H360" s="16">
        <v>143561601</v>
      </c>
      <c r="I360" s="16">
        <v>114849280.8</v>
      </c>
      <c r="K360" s="29" t="str">
        <f t="shared" si="5"/>
        <v>Спир</v>
      </c>
      <c r="L360" s="29" t="s">
        <v>430</v>
      </c>
    </row>
    <row r="361" spans="1:12">
      <c r="A361">
        <v>7125688</v>
      </c>
      <c r="B361" t="s">
        <v>798</v>
      </c>
      <c r="C361" t="s">
        <v>224</v>
      </c>
      <c r="D361" t="s">
        <v>225</v>
      </c>
      <c r="E361">
        <v>45433</v>
      </c>
      <c r="F361" t="s">
        <v>63</v>
      </c>
      <c r="G361" s="16">
        <v>300</v>
      </c>
      <c r="H361" s="16">
        <v>4491201</v>
      </c>
      <c r="I361" s="16">
        <v>134736030</v>
      </c>
      <c r="K361" s="29" t="str">
        <f t="shared" si="5"/>
        <v>Спир</v>
      </c>
      <c r="L361" s="29" t="s">
        <v>430</v>
      </c>
    </row>
    <row r="362" spans="1:12">
      <c r="A362">
        <v>7125645</v>
      </c>
      <c r="B362" t="s">
        <v>798</v>
      </c>
      <c r="C362" t="s">
        <v>187</v>
      </c>
      <c r="D362" t="s">
        <v>104</v>
      </c>
      <c r="E362">
        <v>45284</v>
      </c>
      <c r="F362" t="s">
        <v>61</v>
      </c>
      <c r="G362" s="16">
        <v>800</v>
      </c>
      <c r="H362" s="16">
        <v>3589888</v>
      </c>
      <c r="I362" s="16">
        <v>287191040</v>
      </c>
      <c r="K362" s="29" t="str">
        <f t="shared" si="5"/>
        <v>Спир</v>
      </c>
      <c r="L362" s="29" t="s">
        <v>430</v>
      </c>
    </row>
    <row r="363" spans="1:12">
      <c r="A363">
        <v>7124943</v>
      </c>
      <c r="B363" t="s">
        <v>799</v>
      </c>
      <c r="C363" t="s">
        <v>102</v>
      </c>
      <c r="D363" t="s">
        <v>103</v>
      </c>
      <c r="E363">
        <v>401598</v>
      </c>
      <c r="F363" t="s">
        <v>863</v>
      </c>
      <c r="G363" s="16">
        <v>3200</v>
      </c>
      <c r="H363" s="16">
        <v>143561601</v>
      </c>
      <c r="I363" s="16">
        <v>1148492808</v>
      </c>
      <c r="K363" s="29" t="str">
        <f t="shared" si="5"/>
        <v>Спир</v>
      </c>
      <c r="L363" s="29" t="s">
        <v>430</v>
      </c>
    </row>
    <row r="364" spans="1:12">
      <c r="A364">
        <v>7124942</v>
      </c>
      <c r="B364" t="s">
        <v>799</v>
      </c>
      <c r="C364" t="s">
        <v>107</v>
      </c>
      <c r="D364" t="s">
        <v>108</v>
      </c>
      <c r="E364">
        <v>401599</v>
      </c>
      <c r="F364" t="s">
        <v>861</v>
      </c>
      <c r="G364" s="16">
        <v>3200</v>
      </c>
      <c r="H364" s="16">
        <v>143561601</v>
      </c>
      <c r="I364" s="16">
        <v>114849280.8</v>
      </c>
      <c r="K364" s="29" t="str">
        <f t="shared" si="5"/>
        <v>Спир</v>
      </c>
      <c r="L364" s="29" t="s">
        <v>430</v>
      </c>
    </row>
    <row r="365" spans="1:12">
      <c r="A365">
        <v>7124751</v>
      </c>
      <c r="B365" t="s">
        <v>799</v>
      </c>
      <c r="C365" t="s">
        <v>120</v>
      </c>
      <c r="D365" t="s">
        <v>121</v>
      </c>
      <c r="E365">
        <v>45285</v>
      </c>
      <c r="F365" t="s">
        <v>62</v>
      </c>
      <c r="G365" s="16">
        <v>500</v>
      </c>
      <c r="H365" s="16">
        <v>3557571</v>
      </c>
      <c r="I365" s="16">
        <v>177878550</v>
      </c>
      <c r="K365" s="29" t="str">
        <f t="shared" si="5"/>
        <v>Спир</v>
      </c>
      <c r="L365" s="29" t="s">
        <v>430</v>
      </c>
    </row>
    <row r="366" spans="1:12">
      <c r="A366">
        <v>7123512</v>
      </c>
      <c r="B366" t="s">
        <v>799</v>
      </c>
      <c r="C366" t="s">
        <v>224</v>
      </c>
      <c r="D366" t="s">
        <v>225</v>
      </c>
      <c r="E366">
        <v>45433</v>
      </c>
      <c r="F366" t="s">
        <v>63</v>
      </c>
      <c r="G366" s="16">
        <v>500</v>
      </c>
      <c r="H366" s="16">
        <v>4491200</v>
      </c>
      <c r="I366" s="16">
        <v>224560000</v>
      </c>
      <c r="K366" s="29" t="str">
        <f t="shared" si="5"/>
        <v>Спир</v>
      </c>
      <c r="L366" s="29" t="s">
        <v>430</v>
      </c>
    </row>
    <row r="367" spans="1:12">
      <c r="A367">
        <v>7123511</v>
      </c>
      <c r="B367" t="s">
        <v>799</v>
      </c>
      <c r="C367" t="s">
        <v>849</v>
      </c>
      <c r="D367" t="s">
        <v>865</v>
      </c>
      <c r="E367">
        <v>45433</v>
      </c>
      <c r="F367" t="s">
        <v>63</v>
      </c>
      <c r="G367" s="16">
        <v>200</v>
      </c>
      <c r="H367" s="16">
        <v>4491250</v>
      </c>
      <c r="I367" s="16">
        <v>89825000</v>
      </c>
      <c r="K367" s="29" t="str">
        <f t="shared" si="5"/>
        <v>Спир</v>
      </c>
      <c r="L367" s="29" t="s">
        <v>430</v>
      </c>
    </row>
    <row r="368" spans="1:12">
      <c r="A368">
        <v>7123479</v>
      </c>
      <c r="B368" t="s">
        <v>799</v>
      </c>
      <c r="C368" t="s">
        <v>655</v>
      </c>
      <c r="D368" t="s">
        <v>656</v>
      </c>
      <c r="E368">
        <v>45285</v>
      </c>
      <c r="F368" t="s">
        <v>62</v>
      </c>
      <c r="G368" s="16">
        <v>260</v>
      </c>
      <c r="H368" s="16">
        <v>3556088</v>
      </c>
      <c r="I368" s="16">
        <v>92458288</v>
      </c>
      <c r="K368" s="29" t="str">
        <f t="shared" si="5"/>
        <v>Спир</v>
      </c>
      <c r="L368" s="29" t="s">
        <v>430</v>
      </c>
    </row>
    <row r="369" spans="1:12">
      <c r="A369">
        <v>7122781</v>
      </c>
      <c r="B369" t="s">
        <v>800</v>
      </c>
      <c r="C369" t="s">
        <v>179</v>
      </c>
      <c r="D369" t="s">
        <v>180</v>
      </c>
      <c r="E369">
        <v>401596</v>
      </c>
      <c r="F369" t="s">
        <v>859</v>
      </c>
      <c r="G369" s="16">
        <v>6000</v>
      </c>
      <c r="H369" s="16">
        <v>142240000</v>
      </c>
      <c r="I369" s="16">
        <v>213360000</v>
      </c>
      <c r="K369" s="29" t="str">
        <f t="shared" si="5"/>
        <v>Спир</v>
      </c>
      <c r="L369" s="29" t="s">
        <v>430</v>
      </c>
    </row>
    <row r="370" spans="1:12">
      <c r="A370">
        <v>7120613</v>
      </c>
      <c r="B370" t="s">
        <v>801</v>
      </c>
      <c r="C370" t="s">
        <v>79</v>
      </c>
      <c r="D370" t="s">
        <v>80</v>
      </c>
      <c r="E370">
        <v>401597</v>
      </c>
      <c r="F370" t="s">
        <v>860</v>
      </c>
      <c r="G370" s="16">
        <v>1600</v>
      </c>
      <c r="H370" s="16">
        <v>142240007</v>
      </c>
      <c r="I370" s="16">
        <v>568960028</v>
      </c>
      <c r="K370" s="29" t="str">
        <f t="shared" si="5"/>
        <v>Спир</v>
      </c>
      <c r="L370" s="29" t="s">
        <v>430</v>
      </c>
    </row>
    <row r="371" spans="1:12">
      <c r="A371">
        <v>7120612</v>
      </c>
      <c r="B371" t="s">
        <v>801</v>
      </c>
      <c r="C371" t="s">
        <v>142</v>
      </c>
      <c r="D371" t="s">
        <v>143</v>
      </c>
      <c r="E371">
        <v>401599</v>
      </c>
      <c r="F371" t="s">
        <v>861</v>
      </c>
      <c r="G371" s="16">
        <v>3200</v>
      </c>
      <c r="H371" s="16">
        <v>142240000</v>
      </c>
      <c r="I371" s="16">
        <v>113792000</v>
      </c>
      <c r="K371" s="29" t="str">
        <f t="shared" si="5"/>
        <v>Спир</v>
      </c>
      <c r="L371" s="29" t="s">
        <v>430</v>
      </c>
    </row>
    <row r="372" spans="1:12">
      <c r="A372">
        <v>7120400</v>
      </c>
      <c r="B372" t="s">
        <v>801</v>
      </c>
      <c r="C372" t="s">
        <v>692</v>
      </c>
      <c r="D372" t="s">
        <v>693</v>
      </c>
      <c r="E372">
        <v>45433</v>
      </c>
      <c r="F372" t="s">
        <v>63</v>
      </c>
      <c r="G372" s="16">
        <v>20</v>
      </c>
      <c r="H372" s="16">
        <v>4491200</v>
      </c>
      <c r="I372" s="16">
        <v>8982400</v>
      </c>
      <c r="K372" s="29" t="str">
        <f t="shared" si="5"/>
        <v>Спир</v>
      </c>
      <c r="L372" s="29" t="s">
        <v>430</v>
      </c>
    </row>
    <row r="373" spans="1:12">
      <c r="A373">
        <v>7120379</v>
      </c>
      <c r="B373" t="s">
        <v>801</v>
      </c>
      <c r="C373" t="s">
        <v>75</v>
      </c>
      <c r="D373" t="s">
        <v>76</v>
      </c>
      <c r="E373">
        <v>45285</v>
      </c>
      <c r="F373" t="s">
        <v>62</v>
      </c>
      <c r="G373" s="16">
        <v>50</v>
      </c>
      <c r="H373" s="16">
        <v>3556555</v>
      </c>
      <c r="I373" s="16">
        <v>17782775</v>
      </c>
      <c r="K373" s="29" t="str">
        <f t="shared" si="5"/>
        <v>Спир</v>
      </c>
      <c r="L373" s="29" t="s">
        <v>430</v>
      </c>
    </row>
    <row r="374" spans="1:12">
      <c r="A374">
        <v>7120378</v>
      </c>
      <c r="B374" t="s">
        <v>801</v>
      </c>
      <c r="C374" t="s">
        <v>134</v>
      </c>
      <c r="D374" t="s">
        <v>135</v>
      </c>
      <c r="E374">
        <v>45285</v>
      </c>
      <c r="F374" t="s">
        <v>62</v>
      </c>
      <c r="G374" s="16">
        <v>100</v>
      </c>
      <c r="H374" s="16">
        <v>3557571</v>
      </c>
      <c r="I374" s="16">
        <v>35575710</v>
      </c>
      <c r="K374" s="29" t="str">
        <f t="shared" si="5"/>
        <v>Спир</v>
      </c>
      <c r="L374" s="29" t="s">
        <v>430</v>
      </c>
    </row>
    <row r="375" spans="1:12">
      <c r="A375">
        <v>7119831</v>
      </c>
      <c r="B375" t="s">
        <v>801</v>
      </c>
      <c r="C375" t="s">
        <v>393</v>
      </c>
      <c r="D375" t="s">
        <v>394</v>
      </c>
      <c r="E375">
        <v>401597</v>
      </c>
      <c r="F375" t="s">
        <v>860</v>
      </c>
      <c r="G375" s="16">
        <v>1600</v>
      </c>
      <c r="H375" s="16">
        <v>142240007</v>
      </c>
      <c r="I375" s="16">
        <v>568960028</v>
      </c>
      <c r="K375" s="29" t="str">
        <f t="shared" si="5"/>
        <v>Спир</v>
      </c>
      <c r="L375" s="29" t="s">
        <v>430</v>
      </c>
    </row>
    <row r="376" spans="1:12">
      <c r="A376">
        <v>7119072</v>
      </c>
      <c r="B376" t="s">
        <v>801</v>
      </c>
      <c r="C376" t="s">
        <v>114</v>
      </c>
      <c r="D376" t="s">
        <v>115</v>
      </c>
      <c r="E376">
        <v>45433</v>
      </c>
      <c r="F376" t="s">
        <v>63</v>
      </c>
      <c r="G376" s="16">
        <v>300</v>
      </c>
      <c r="H376" s="16">
        <v>4491200</v>
      </c>
      <c r="I376" s="16">
        <v>134736000</v>
      </c>
      <c r="K376" s="29" t="str">
        <f t="shared" si="5"/>
        <v>Спир</v>
      </c>
      <c r="L376" s="29" t="s">
        <v>430</v>
      </c>
    </row>
    <row r="377" spans="1:12">
      <c r="A377">
        <v>7118044</v>
      </c>
      <c r="B377" t="s">
        <v>802</v>
      </c>
      <c r="C377" t="s">
        <v>291</v>
      </c>
      <c r="D377" t="s">
        <v>292</v>
      </c>
      <c r="E377">
        <v>45285</v>
      </c>
      <c r="F377" t="s">
        <v>62</v>
      </c>
      <c r="G377" s="16">
        <v>50</v>
      </c>
      <c r="H377" s="16">
        <v>3560000</v>
      </c>
      <c r="I377" s="16">
        <v>17800000</v>
      </c>
      <c r="K377" s="29" t="str">
        <f t="shared" si="5"/>
        <v>Спир</v>
      </c>
      <c r="L377" s="29" t="s">
        <v>430</v>
      </c>
    </row>
    <row r="378" spans="1:12">
      <c r="A378">
        <v>7117509</v>
      </c>
      <c r="B378" t="s">
        <v>802</v>
      </c>
      <c r="C378" t="s">
        <v>179</v>
      </c>
      <c r="D378" t="s">
        <v>180</v>
      </c>
      <c r="E378">
        <v>401596</v>
      </c>
      <c r="F378" t="s">
        <v>859</v>
      </c>
      <c r="G378" s="16">
        <v>6000</v>
      </c>
      <c r="H378" s="16">
        <v>142240000</v>
      </c>
      <c r="I378" s="16">
        <v>213360000</v>
      </c>
      <c r="K378" s="29" t="str">
        <f t="shared" si="5"/>
        <v>Спир</v>
      </c>
      <c r="L378" s="29" t="s">
        <v>430</v>
      </c>
    </row>
    <row r="379" spans="1:12">
      <c r="A379">
        <v>7114421</v>
      </c>
      <c r="B379" t="s">
        <v>803</v>
      </c>
      <c r="C379" t="s">
        <v>232</v>
      </c>
      <c r="D379" t="s">
        <v>233</v>
      </c>
      <c r="E379">
        <v>45433</v>
      </c>
      <c r="F379" t="s">
        <v>63</v>
      </c>
      <c r="G379" s="16">
        <v>20</v>
      </c>
      <c r="H379" s="16">
        <v>4491200</v>
      </c>
      <c r="I379" s="16">
        <v>8982400</v>
      </c>
      <c r="K379" s="29" t="str">
        <f t="shared" si="5"/>
        <v>Спир</v>
      </c>
      <c r="L379" s="29" t="s">
        <v>430</v>
      </c>
    </row>
    <row r="380" spans="1:12">
      <c r="A380">
        <v>7114372</v>
      </c>
      <c r="B380" t="s">
        <v>803</v>
      </c>
      <c r="C380" t="s">
        <v>185</v>
      </c>
      <c r="D380" t="s">
        <v>186</v>
      </c>
      <c r="E380">
        <v>45285</v>
      </c>
      <c r="F380" t="s">
        <v>62</v>
      </c>
      <c r="G380" s="16">
        <v>200</v>
      </c>
      <c r="H380" s="16">
        <v>3556000</v>
      </c>
      <c r="I380" s="16">
        <v>71120000</v>
      </c>
      <c r="K380" s="29" t="str">
        <f t="shared" si="5"/>
        <v>Спир</v>
      </c>
      <c r="L380" s="29" t="s">
        <v>430</v>
      </c>
    </row>
    <row r="381" spans="1:12">
      <c r="A381">
        <v>7114371</v>
      </c>
      <c r="B381" t="s">
        <v>803</v>
      </c>
      <c r="C381" t="s">
        <v>116</v>
      </c>
      <c r="D381" t="s">
        <v>117</v>
      </c>
      <c r="E381">
        <v>45285</v>
      </c>
      <c r="F381" t="s">
        <v>62</v>
      </c>
      <c r="G381" s="16">
        <v>500</v>
      </c>
      <c r="H381" s="16">
        <v>3557000</v>
      </c>
      <c r="I381" s="16">
        <v>177850000</v>
      </c>
      <c r="K381" s="29" t="str">
        <f t="shared" si="5"/>
        <v>Спир</v>
      </c>
      <c r="L381" s="29" t="s">
        <v>430</v>
      </c>
    </row>
    <row r="382" spans="1:12">
      <c r="A382">
        <v>7113428</v>
      </c>
      <c r="B382" t="s">
        <v>804</v>
      </c>
      <c r="C382" t="s">
        <v>666</v>
      </c>
      <c r="D382" t="s">
        <v>667</v>
      </c>
      <c r="E382">
        <v>45433</v>
      </c>
      <c r="F382" t="s">
        <v>63</v>
      </c>
      <c r="G382" s="16">
        <v>1000</v>
      </c>
      <c r="H382" s="16">
        <v>4492200</v>
      </c>
      <c r="I382" s="16">
        <v>449220000</v>
      </c>
      <c r="K382" s="29" t="str">
        <f t="shared" si="5"/>
        <v>Спир</v>
      </c>
      <c r="L382" s="29" t="s">
        <v>430</v>
      </c>
    </row>
    <row r="383" spans="1:12">
      <c r="A383">
        <v>7112750</v>
      </c>
      <c r="B383" t="s">
        <v>804</v>
      </c>
      <c r="C383" t="s">
        <v>86</v>
      </c>
      <c r="D383" t="s">
        <v>87</v>
      </c>
      <c r="E383">
        <v>401596</v>
      </c>
      <c r="F383" t="s">
        <v>859</v>
      </c>
      <c r="G383" s="16">
        <v>30000</v>
      </c>
      <c r="H383" s="16">
        <v>142240000</v>
      </c>
      <c r="I383" s="16">
        <v>1066800000</v>
      </c>
      <c r="K383" s="29" t="str">
        <f t="shared" si="5"/>
        <v>Спир</v>
      </c>
      <c r="L383" s="29" t="s">
        <v>430</v>
      </c>
    </row>
    <row r="384" spans="1:12">
      <c r="A384">
        <v>7111948</v>
      </c>
      <c r="B384" t="s">
        <v>804</v>
      </c>
      <c r="C384" t="s">
        <v>94</v>
      </c>
      <c r="D384" t="s">
        <v>95</v>
      </c>
      <c r="E384">
        <v>45285</v>
      </c>
      <c r="F384" t="s">
        <v>62</v>
      </c>
      <c r="G384" s="16">
        <v>500</v>
      </c>
      <c r="H384" s="16">
        <v>3556007</v>
      </c>
      <c r="I384" s="16">
        <v>177800350</v>
      </c>
      <c r="K384" s="29" t="str">
        <f t="shared" si="5"/>
        <v>Спир</v>
      </c>
      <c r="L384" s="29" t="s">
        <v>430</v>
      </c>
    </row>
    <row r="385" spans="1:12">
      <c r="A385">
        <v>7111947</v>
      </c>
      <c r="B385" t="s">
        <v>804</v>
      </c>
      <c r="C385" t="s">
        <v>140</v>
      </c>
      <c r="D385" t="s">
        <v>141</v>
      </c>
      <c r="E385">
        <v>45285</v>
      </c>
      <c r="F385" t="s">
        <v>62</v>
      </c>
      <c r="G385" s="16">
        <v>100</v>
      </c>
      <c r="H385" s="16">
        <v>3556100</v>
      </c>
      <c r="I385" s="16">
        <v>35561000</v>
      </c>
      <c r="K385" s="29" t="str">
        <f t="shared" si="5"/>
        <v>Спир</v>
      </c>
      <c r="L385" s="29" t="s">
        <v>430</v>
      </c>
    </row>
    <row r="386" spans="1:12">
      <c r="A386">
        <v>7111218</v>
      </c>
      <c r="B386" t="s">
        <v>805</v>
      </c>
      <c r="C386" t="s">
        <v>172</v>
      </c>
      <c r="D386" t="s">
        <v>173</v>
      </c>
      <c r="E386">
        <v>401597</v>
      </c>
      <c r="F386" t="s">
        <v>860</v>
      </c>
      <c r="G386" s="16">
        <v>800</v>
      </c>
      <c r="H386" s="16">
        <v>142240101</v>
      </c>
      <c r="I386" s="16">
        <v>284480202</v>
      </c>
      <c r="K386" s="29" t="str">
        <f t="shared" si="5"/>
        <v>Спир</v>
      </c>
      <c r="L386" s="29" t="s">
        <v>430</v>
      </c>
    </row>
    <row r="387" spans="1:12">
      <c r="A387">
        <v>7110920</v>
      </c>
      <c r="B387" t="s">
        <v>805</v>
      </c>
      <c r="C387" t="s">
        <v>232</v>
      </c>
      <c r="D387" t="s">
        <v>233</v>
      </c>
      <c r="E387">
        <v>45433</v>
      </c>
      <c r="F387" t="s">
        <v>63</v>
      </c>
      <c r="G387" s="16">
        <v>20</v>
      </c>
      <c r="H387" s="16">
        <v>4491200</v>
      </c>
      <c r="I387" s="16">
        <v>8982400</v>
      </c>
      <c r="K387" s="29" t="str">
        <f t="shared" si="5"/>
        <v>Спир</v>
      </c>
      <c r="L387" s="29" t="s">
        <v>430</v>
      </c>
    </row>
    <row r="388" spans="1:12">
      <c r="A388">
        <v>7110919</v>
      </c>
      <c r="B388" t="s">
        <v>805</v>
      </c>
      <c r="C388" t="s">
        <v>128</v>
      </c>
      <c r="D388" t="s">
        <v>129</v>
      </c>
      <c r="E388">
        <v>45433</v>
      </c>
      <c r="F388" t="s">
        <v>63</v>
      </c>
      <c r="G388" s="16">
        <v>60</v>
      </c>
      <c r="H388" s="16">
        <v>4491200</v>
      </c>
      <c r="I388" s="16">
        <v>26947200</v>
      </c>
      <c r="K388" s="29" t="str">
        <f t="shared" si="5"/>
        <v>Спир</v>
      </c>
      <c r="L388" s="29" t="s">
        <v>430</v>
      </c>
    </row>
    <row r="389" spans="1:12">
      <c r="A389">
        <v>7109408</v>
      </c>
      <c r="B389" t="s">
        <v>805</v>
      </c>
      <c r="C389" t="s">
        <v>185</v>
      </c>
      <c r="D389" t="s">
        <v>186</v>
      </c>
      <c r="E389">
        <v>45285</v>
      </c>
      <c r="F389" t="s">
        <v>62</v>
      </c>
      <c r="G389" s="16">
        <v>200</v>
      </c>
      <c r="H389" s="16">
        <v>3556000</v>
      </c>
      <c r="I389" s="16">
        <v>71120000</v>
      </c>
      <c r="K389" s="29" t="str">
        <f t="shared" ref="K389:K452" si="6">LEFT(F389,4)</f>
        <v>Спир</v>
      </c>
      <c r="L389" s="29" t="s">
        <v>430</v>
      </c>
    </row>
    <row r="390" spans="1:12">
      <c r="A390">
        <v>7105172</v>
      </c>
      <c r="B390" t="s">
        <v>806</v>
      </c>
      <c r="C390" t="s">
        <v>94</v>
      </c>
      <c r="D390" t="s">
        <v>95</v>
      </c>
      <c r="E390">
        <v>45285</v>
      </c>
      <c r="F390" t="s">
        <v>62</v>
      </c>
      <c r="G390" s="16">
        <v>200</v>
      </c>
      <c r="H390" s="16">
        <v>3556001</v>
      </c>
      <c r="I390" s="16">
        <v>71120020</v>
      </c>
      <c r="K390" s="29" t="str">
        <f t="shared" si="6"/>
        <v>Спир</v>
      </c>
      <c r="L390" s="29" t="s">
        <v>430</v>
      </c>
    </row>
    <row r="391" spans="1:12">
      <c r="A391">
        <v>7104611</v>
      </c>
      <c r="B391" t="s">
        <v>806</v>
      </c>
      <c r="C391" t="s">
        <v>142</v>
      </c>
      <c r="D391" t="s">
        <v>143</v>
      </c>
      <c r="E391">
        <v>401596</v>
      </c>
      <c r="F391" t="s">
        <v>859</v>
      </c>
      <c r="G391" s="16">
        <v>3200</v>
      </c>
      <c r="H391" s="16">
        <v>142240100</v>
      </c>
      <c r="I391" s="16">
        <v>113792080</v>
      </c>
      <c r="K391" s="29" t="str">
        <f t="shared" si="6"/>
        <v>Спир</v>
      </c>
      <c r="L391" s="29" t="s">
        <v>430</v>
      </c>
    </row>
    <row r="392" spans="1:12">
      <c r="A392">
        <v>7104610</v>
      </c>
      <c r="B392" t="s">
        <v>806</v>
      </c>
      <c r="C392" t="s">
        <v>79</v>
      </c>
      <c r="D392" t="s">
        <v>80</v>
      </c>
      <c r="E392">
        <v>401597</v>
      </c>
      <c r="F392" t="s">
        <v>860</v>
      </c>
      <c r="G392" s="16">
        <v>1600</v>
      </c>
      <c r="H392" s="16">
        <v>142240100</v>
      </c>
      <c r="I392" s="16">
        <v>568960400</v>
      </c>
      <c r="K392" s="29" t="str">
        <f t="shared" si="6"/>
        <v>Спир</v>
      </c>
      <c r="L392" s="29" t="s">
        <v>430</v>
      </c>
    </row>
    <row r="393" spans="1:12">
      <c r="A393">
        <v>7103748</v>
      </c>
      <c r="B393" t="s">
        <v>806</v>
      </c>
      <c r="C393" t="s">
        <v>655</v>
      </c>
      <c r="D393" t="s">
        <v>656</v>
      </c>
      <c r="E393">
        <v>45285</v>
      </c>
      <c r="F393" t="s">
        <v>62</v>
      </c>
      <c r="G393" s="16">
        <v>280</v>
      </c>
      <c r="H393" s="16">
        <v>3556888</v>
      </c>
      <c r="I393" s="16">
        <v>99592864</v>
      </c>
      <c r="K393" s="29" t="str">
        <f t="shared" si="6"/>
        <v>Спир</v>
      </c>
      <c r="L393" s="29" t="s">
        <v>430</v>
      </c>
    </row>
    <row r="394" spans="1:12">
      <c r="A394">
        <v>7102812</v>
      </c>
      <c r="B394" t="s">
        <v>807</v>
      </c>
      <c r="C394" t="s">
        <v>68</v>
      </c>
      <c r="D394" t="s">
        <v>69</v>
      </c>
      <c r="E394">
        <v>45284</v>
      </c>
      <c r="F394" t="s">
        <v>61</v>
      </c>
      <c r="G394" s="16">
        <v>40</v>
      </c>
      <c r="H394" s="16">
        <v>3589049</v>
      </c>
      <c r="I394" s="16">
        <v>14356196</v>
      </c>
      <c r="K394" s="29" t="str">
        <f t="shared" si="6"/>
        <v>Спир</v>
      </c>
      <c r="L394" s="29" t="s">
        <v>430</v>
      </c>
    </row>
    <row r="395" spans="1:12">
      <c r="A395">
        <v>7102809</v>
      </c>
      <c r="B395" t="s">
        <v>807</v>
      </c>
      <c r="C395" t="s">
        <v>122</v>
      </c>
      <c r="D395" t="s">
        <v>123</v>
      </c>
      <c r="E395">
        <v>45285</v>
      </c>
      <c r="F395" t="s">
        <v>62</v>
      </c>
      <c r="G395" s="16">
        <v>50</v>
      </c>
      <c r="H395" s="16">
        <v>3557999</v>
      </c>
      <c r="I395" s="16">
        <v>17789995</v>
      </c>
      <c r="K395" s="29" t="str">
        <f t="shared" si="6"/>
        <v>Спир</v>
      </c>
      <c r="L395" s="29" t="s">
        <v>430</v>
      </c>
    </row>
    <row r="396" spans="1:12">
      <c r="A396">
        <v>7101489</v>
      </c>
      <c r="B396" t="s">
        <v>807</v>
      </c>
      <c r="C396" t="s">
        <v>662</v>
      </c>
      <c r="D396" t="s">
        <v>663</v>
      </c>
      <c r="E396">
        <v>45285</v>
      </c>
      <c r="F396" t="s">
        <v>62</v>
      </c>
      <c r="G396" s="16">
        <v>100</v>
      </c>
      <c r="H396" s="16">
        <v>3556001</v>
      </c>
      <c r="I396" s="16">
        <v>35560010</v>
      </c>
      <c r="K396" s="29" t="str">
        <f t="shared" si="6"/>
        <v>Спир</v>
      </c>
      <c r="L396" s="29" t="s">
        <v>430</v>
      </c>
    </row>
    <row r="397" spans="1:12">
      <c r="A397">
        <v>7101488</v>
      </c>
      <c r="B397" t="s">
        <v>807</v>
      </c>
      <c r="C397" t="s">
        <v>75</v>
      </c>
      <c r="D397" t="s">
        <v>76</v>
      </c>
      <c r="E397">
        <v>45285</v>
      </c>
      <c r="F397" t="s">
        <v>62</v>
      </c>
      <c r="G397" s="16">
        <v>50</v>
      </c>
      <c r="H397" s="16">
        <v>3556580</v>
      </c>
      <c r="I397" s="16">
        <v>17782900</v>
      </c>
      <c r="K397" s="29" t="str">
        <f t="shared" si="6"/>
        <v>Спир</v>
      </c>
      <c r="L397" s="29" t="s">
        <v>430</v>
      </c>
    </row>
    <row r="398" spans="1:12">
      <c r="A398">
        <v>7101487</v>
      </c>
      <c r="B398" t="s">
        <v>807</v>
      </c>
      <c r="C398" t="s">
        <v>205</v>
      </c>
      <c r="D398" t="s">
        <v>206</v>
      </c>
      <c r="E398">
        <v>45285</v>
      </c>
      <c r="F398" t="s">
        <v>62</v>
      </c>
      <c r="G398" s="16">
        <v>300</v>
      </c>
      <c r="H398" s="16">
        <v>3556600</v>
      </c>
      <c r="I398" s="16">
        <v>106698000</v>
      </c>
      <c r="K398" s="29" t="str">
        <f t="shared" si="6"/>
        <v>Спир</v>
      </c>
      <c r="L398" s="29" t="s">
        <v>430</v>
      </c>
    </row>
    <row r="399" spans="1:12">
      <c r="A399">
        <v>7100822</v>
      </c>
      <c r="B399" t="s">
        <v>808</v>
      </c>
      <c r="C399" t="s">
        <v>346</v>
      </c>
      <c r="D399" t="s">
        <v>347</v>
      </c>
      <c r="E399">
        <v>401597</v>
      </c>
      <c r="F399" t="s">
        <v>860</v>
      </c>
      <c r="G399" s="16">
        <v>1200</v>
      </c>
      <c r="H399" s="16">
        <v>142240100</v>
      </c>
      <c r="I399" s="16">
        <v>426720300</v>
      </c>
      <c r="K399" s="29" t="str">
        <f t="shared" si="6"/>
        <v>Спир</v>
      </c>
      <c r="L399" s="29" t="s">
        <v>430</v>
      </c>
    </row>
    <row r="400" spans="1:12">
      <c r="A400">
        <v>7100625</v>
      </c>
      <c r="B400" t="s">
        <v>808</v>
      </c>
      <c r="C400" t="s">
        <v>105</v>
      </c>
      <c r="D400" t="s">
        <v>106</v>
      </c>
      <c r="E400">
        <v>45433</v>
      </c>
      <c r="F400" t="s">
        <v>63</v>
      </c>
      <c r="G400" s="16">
        <v>50</v>
      </c>
      <c r="H400" s="16">
        <v>4491200</v>
      </c>
      <c r="I400" s="16">
        <v>22456000</v>
      </c>
      <c r="K400" s="29" t="str">
        <f t="shared" si="6"/>
        <v>Спир</v>
      </c>
      <c r="L400" s="29" t="s">
        <v>430</v>
      </c>
    </row>
    <row r="401" spans="1:12">
      <c r="A401">
        <v>7100612</v>
      </c>
      <c r="B401" t="s">
        <v>808</v>
      </c>
      <c r="C401" t="s">
        <v>116</v>
      </c>
      <c r="D401" t="s">
        <v>117</v>
      </c>
      <c r="E401">
        <v>45285</v>
      </c>
      <c r="F401" t="s">
        <v>62</v>
      </c>
      <c r="G401" s="16">
        <v>400</v>
      </c>
      <c r="H401" s="16">
        <v>3556571</v>
      </c>
      <c r="I401" s="16">
        <v>142262840</v>
      </c>
      <c r="K401" s="29" t="str">
        <f t="shared" si="6"/>
        <v>Спир</v>
      </c>
      <c r="L401" s="29" t="s">
        <v>430</v>
      </c>
    </row>
    <row r="402" spans="1:12">
      <c r="A402">
        <v>7100085</v>
      </c>
      <c r="B402" t="s">
        <v>808</v>
      </c>
      <c r="C402" t="s">
        <v>102</v>
      </c>
      <c r="D402" t="s">
        <v>103</v>
      </c>
      <c r="E402">
        <v>401598</v>
      </c>
      <c r="F402" t="s">
        <v>863</v>
      </c>
      <c r="G402" s="16">
        <v>3200</v>
      </c>
      <c r="H402" s="16">
        <v>143561601</v>
      </c>
      <c r="I402" s="16">
        <v>1148492808</v>
      </c>
      <c r="K402" s="29" t="str">
        <f t="shared" si="6"/>
        <v>Спир</v>
      </c>
      <c r="L402" s="29" t="s">
        <v>430</v>
      </c>
    </row>
    <row r="403" spans="1:12">
      <c r="A403">
        <v>7100080</v>
      </c>
      <c r="B403" t="s">
        <v>808</v>
      </c>
      <c r="C403" t="s">
        <v>79</v>
      </c>
      <c r="D403" t="s">
        <v>80</v>
      </c>
      <c r="E403">
        <v>401597</v>
      </c>
      <c r="F403" t="s">
        <v>860</v>
      </c>
      <c r="G403" s="16">
        <v>1600</v>
      </c>
      <c r="H403" s="16">
        <v>142240100</v>
      </c>
      <c r="I403" s="16">
        <v>568960400</v>
      </c>
      <c r="K403" s="29" t="str">
        <f t="shared" si="6"/>
        <v>Спир</v>
      </c>
      <c r="L403" s="29" t="s">
        <v>430</v>
      </c>
    </row>
    <row r="404" spans="1:12">
      <c r="A404">
        <v>7099291</v>
      </c>
      <c r="B404" t="s">
        <v>808</v>
      </c>
      <c r="C404" t="s">
        <v>850</v>
      </c>
      <c r="D404" t="s">
        <v>866</v>
      </c>
      <c r="E404">
        <v>45433</v>
      </c>
      <c r="F404" t="s">
        <v>63</v>
      </c>
      <c r="G404" s="16">
        <v>20</v>
      </c>
      <c r="H404" s="16">
        <v>4491200</v>
      </c>
      <c r="I404" s="16">
        <v>8982400</v>
      </c>
      <c r="K404" s="29" t="str">
        <f t="shared" si="6"/>
        <v>Спир</v>
      </c>
      <c r="L404" s="29" t="s">
        <v>430</v>
      </c>
    </row>
    <row r="405" spans="1:12">
      <c r="A405">
        <v>7099259</v>
      </c>
      <c r="B405" t="s">
        <v>808</v>
      </c>
      <c r="C405" t="s">
        <v>293</v>
      </c>
      <c r="D405" t="s">
        <v>242</v>
      </c>
      <c r="E405">
        <v>45285</v>
      </c>
      <c r="F405" t="s">
        <v>62</v>
      </c>
      <c r="G405" s="16">
        <v>50</v>
      </c>
      <c r="H405" s="16">
        <v>3556000</v>
      </c>
      <c r="I405" s="16">
        <v>17780000</v>
      </c>
      <c r="K405" s="29" t="str">
        <f t="shared" si="6"/>
        <v>Спир</v>
      </c>
      <c r="L405" s="29" t="s">
        <v>430</v>
      </c>
    </row>
    <row r="406" spans="1:12">
      <c r="A406">
        <v>7099258</v>
      </c>
      <c r="B406" t="s">
        <v>808</v>
      </c>
      <c r="C406" t="s">
        <v>662</v>
      </c>
      <c r="D406" t="s">
        <v>663</v>
      </c>
      <c r="E406">
        <v>45285</v>
      </c>
      <c r="F406" t="s">
        <v>62</v>
      </c>
      <c r="G406" s="16">
        <v>1000</v>
      </c>
      <c r="H406" s="16">
        <v>3556007</v>
      </c>
      <c r="I406" s="16">
        <v>355600700</v>
      </c>
      <c r="K406" s="29" t="str">
        <f t="shared" si="6"/>
        <v>Спир</v>
      </c>
      <c r="L406" s="29" t="s">
        <v>430</v>
      </c>
    </row>
    <row r="407" spans="1:12">
      <c r="A407">
        <v>7099257</v>
      </c>
      <c r="B407" t="s">
        <v>808</v>
      </c>
      <c r="C407" t="s">
        <v>116</v>
      </c>
      <c r="D407" t="s">
        <v>117</v>
      </c>
      <c r="E407">
        <v>45285</v>
      </c>
      <c r="F407" t="s">
        <v>62</v>
      </c>
      <c r="G407" s="16">
        <v>100</v>
      </c>
      <c r="H407" s="16">
        <v>3556100</v>
      </c>
      <c r="I407" s="16">
        <v>35561000</v>
      </c>
      <c r="K407" s="29" t="str">
        <f t="shared" si="6"/>
        <v>Спир</v>
      </c>
      <c r="L407" s="29" t="s">
        <v>430</v>
      </c>
    </row>
    <row r="408" spans="1:12">
      <c r="A408">
        <v>7098608</v>
      </c>
      <c r="B408" t="s">
        <v>809</v>
      </c>
      <c r="C408" t="s">
        <v>179</v>
      </c>
      <c r="D408" t="s">
        <v>180</v>
      </c>
      <c r="E408">
        <v>401596</v>
      </c>
      <c r="F408" t="s">
        <v>859</v>
      </c>
      <c r="G408" s="16">
        <v>6000</v>
      </c>
      <c r="H408" s="16">
        <v>142240000</v>
      </c>
      <c r="I408" s="16">
        <v>213360000</v>
      </c>
      <c r="K408" s="29" t="str">
        <f t="shared" si="6"/>
        <v>Спир</v>
      </c>
      <c r="L408" s="29" t="s">
        <v>430</v>
      </c>
    </row>
    <row r="409" spans="1:12">
      <c r="A409">
        <v>7097691</v>
      </c>
      <c r="B409" t="s">
        <v>809</v>
      </c>
      <c r="C409" t="s">
        <v>393</v>
      </c>
      <c r="D409" t="s">
        <v>394</v>
      </c>
      <c r="E409">
        <v>401597</v>
      </c>
      <c r="F409" t="s">
        <v>860</v>
      </c>
      <c r="G409" s="16">
        <v>2000</v>
      </c>
      <c r="H409" s="16">
        <v>142240001</v>
      </c>
      <c r="I409" s="16">
        <v>711200005</v>
      </c>
      <c r="K409" s="29" t="str">
        <f t="shared" si="6"/>
        <v>Спир</v>
      </c>
      <c r="L409" s="29" t="s">
        <v>430</v>
      </c>
    </row>
    <row r="410" spans="1:12">
      <c r="A410">
        <v>7096896</v>
      </c>
      <c r="B410" t="s">
        <v>809</v>
      </c>
      <c r="C410" t="s">
        <v>275</v>
      </c>
      <c r="D410" t="s">
        <v>282</v>
      </c>
      <c r="E410">
        <v>45433</v>
      </c>
      <c r="F410" t="s">
        <v>63</v>
      </c>
      <c r="G410" s="16">
        <v>200</v>
      </c>
      <c r="H410" s="16">
        <v>4492000</v>
      </c>
      <c r="I410" s="16">
        <v>89840000</v>
      </c>
      <c r="K410" s="29" t="str">
        <f t="shared" si="6"/>
        <v>Спир</v>
      </c>
      <c r="L410" s="29" t="s">
        <v>430</v>
      </c>
    </row>
    <row r="411" spans="1:12">
      <c r="A411">
        <v>7096833</v>
      </c>
      <c r="B411" t="s">
        <v>809</v>
      </c>
      <c r="C411" t="s">
        <v>343</v>
      </c>
      <c r="D411" t="s">
        <v>109</v>
      </c>
      <c r="E411">
        <v>45285</v>
      </c>
      <c r="F411" t="s">
        <v>62</v>
      </c>
      <c r="G411" s="16">
        <v>200</v>
      </c>
      <c r="H411" s="16">
        <v>3557575</v>
      </c>
      <c r="I411" s="16">
        <v>71151500</v>
      </c>
      <c r="K411" s="29" t="str">
        <f t="shared" si="6"/>
        <v>Спир</v>
      </c>
      <c r="L411" s="29" t="s">
        <v>430</v>
      </c>
    </row>
    <row r="412" spans="1:12">
      <c r="A412">
        <v>7096201</v>
      </c>
      <c r="B412" t="s">
        <v>810</v>
      </c>
      <c r="C412" t="s">
        <v>393</v>
      </c>
      <c r="D412" t="s">
        <v>394</v>
      </c>
      <c r="E412">
        <v>401597</v>
      </c>
      <c r="F412" t="s">
        <v>860</v>
      </c>
      <c r="G412" s="16">
        <v>1200</v>
      </c>
      <c r="H412" s="16">
        <v>142240001</v>
      </c>
      <c r="I412" s="16">
        <v>426720003</v>
      </c>
      <c r="K412" s="29" t="str">
        <f t="shared" si="6"/>
        <v>Спир</v>
      </c>
      <c r="L412" s="29" t="s">
        <v>430</v>
      </c>
    </row>
    <row r="413" spans="1:12">
      <c r="A413">
        <v>7095411</v>
      </c>
      <c r="B413" t="s">
        <v>810</v>
      </c>
      <c r="C413" t="s">
        <v>172</v>
      </c>
      <c r="D413" t="s">
        <v>173</v>
      </c>
      <c r="E413">
        <v>401597</v>
      </c>
      <c r="F413" t="s">
        <v>860</v>
      </c>
      <c r="G413" s="16">
        <v>1200</v>
      </c>
      <c r="H413" s="16">
        <v>142240001</v>
      </c>
      <c r="I413" s="16">
        <v>426720003</v>
      </c>
      <c r="K413" s="29" t="str">
        <f t="shared" si="6"/>
        <v>Спир</v>
      </c>
      <c r="L413" s="29" t="s">
        <v>430</v>
      </c>
    </row>
    <row r="414" spans="1:12">
      <c r="A414">
        <v>7094657</v>
      </c>
      <c r="B414" t="s">
        <v>810</v>
      </c>
      <c r="C414" t="s">
        <v>851</v>
      </c>
      <c r="D414" t="s">
        <v>867</v>
      </c>
      <c r="E414">
        <v>45433</v>
      </c>
      <c r="F414" t="s">
        <v>63</v>
      </c>
      <c r="G414" s="16">
        <v>20</v>
      </c>
      <c r="H414" s="16">
        <v>4492000</v>
      </c>
      <c r="I414" s="16">
        <v>8984000</v>
      </c>
      <c r="K414" s="29" t="str">
        <f t="shared" si="6"/>
        <v>Спир</v>
      </c>
      <c r="L414" s="29" t="s">
        <v>430</v>
      </c>
    </row>
    <row r="415" spans="1:12">
      <c r="A415">
        <v>7094609</v>
      </c>
      <c r="B415" t="s">
        <v>810</v>
      </c>
      <c r="C415" t="s">
        <v>185</v>
      </c>
      <c r="D415" t="s">
        <v>186</v>
      </c>
      <c r="E415">
        <v>45285</v>
      </c>
      <c r="F415" t="s">
        <v>62</v>
      </c>
      <c r="G415" s="16">
        <v>200</v>
      </c>
      <c r="H415" s="16">
        <v>3556000</v>
      </c>
      <c r="I415" s="16">
        <v>71120000</v>
      </c>
      <c r="K415" s="29" t="str">
        <f t="shared" si="6"/>
        <v>Спир</v>
      </c>
      <c r="L415" s="29" t="s">
        <v>430</v>
      </c>
    </row>
    <row r="416" spans="1:12">
      <c r="A416">
        <v>7093939</v>
      </c>
      <c r="B416" t="s">
        <v>811</v>
      </c>
      <c r="C416" t="s">
        <v>102</v>
      </c>
      <c r="D416" t="s">
        <v>103</v>
      </c>
      <c r="E416">
        <v>401598</v>
      </c>
      <c r="F416" t="s">
        <v>863</v>
      </c>
      <c r="G416" s="16">
        <v>800</v>
      </c>
      <c r="H416" s="16">
        <v>143561600</v>
      </c>
      <c r="I416" s="16">
        <v>287123200</v>
      </c>
      <c r="K416" s="29" t="str">
        <f t="shared" si="6"/>
        <v>Спир</v>
      </c>
      <c r="L416" s="29" t="s">
        <v>430</v>
      </c>
    </row>
    <row r="417" spans="1:12">
      <c r="A417">
        <v>7092564</v>
      </c>
      <c r="B417" t="s">
        <v>811</v>
      </c>
      <c r="C417" t="s">
        <v>852</v>
      </c>
      <c r="D417" t="s">
        <v>868</v>
      </c>
      <c r="E417">
        <v>45433</v>
      </c>
      <c r="F417" t="s">
        <v>63</v>
      </c>
      <c r="G417" s="16">
        <v>50</v>
      </c>
      <c r="H417" s="16">
        <v>4492000</v>
      </c>
      <c r="I417" s="16">
        <v>22460000</v>
      </c>
      <c r="K417" s="29" t="str">
        <f t="shared" si="6"/>
        <v>Спир</v>
      </c>
      <c r="L417" s="29" t="s">
        <v>430</v>
      </c>
    </row>
    <row r="418" spans="1:12">
      <c r="A418">
        <v>7091883</v>
      </c>
      <c r="B418" t="s">
        <v>812</v>
      </c>
      <c r="C418" t="s">
        <v>179</v>
      </c>
      <c r="D418" t="s">
        <v>180</v>
      </c>
      <c r="E418">
        <v>401596</v>
      </c>
      <c r="F418" t="s">
        <v>859</v>
      </c>
      <c r="G418" s="16">
        <v>6000</v>
      </c>
      <c r="H418" s="16">
        <v>142240000</v>
      </c>
      <c r="I418" s="16">
        <v>213360000</v>
      </c>
      <c r="K418" s="29" t="str">
        <f t="shared" si="6"/>
        <v>Спир</v>
      </c>
      <c r="L418" s="29" t="s">
        <v>430</v>
      </c>
    </row>
    <row r="419" spans="1:12">
      <c r="A419">
        <v>7091882</v>
      </c>
      <c r="B419" t="s">
        <v>812</v>
      </c>
      <c r="C419" t="s">
        <v>79</v>
      </c>
      <c r="D419" t="s">
        <v>80</v>
      </c>
      <c r="E419">
        <v>401597</v>
      </c>
      <c r="F419" t="s">
        <v>860</v>
      </c>
      <c r="G419" s="16">
        <v>800</v>
      </c>
      <c r="H419" s="16">
        <v>142240000</v>
      </c>
      <c r="I419" s="16">
        <v>284480000</v>
      </c>
      <c r="K419" s="29" t="str">
        <f t="shared" si="6"/>
        <v>Спир</v>
      </c>
      <c r="L419" s="29" t="s">
        <v>430</v>
      </c>
    </row>
    <row r="420" spans="1:12">
      <c r="A420">
        <v>7091615</v>
      </c>
      <c r="B420" t="s">
        <v>812</v>
      </c>
      <c r="C420" t="s">
        <v>90</v>
      </c>
      <c r="D420" t="s">
        <v>91</v>
      </c>
      <c r="E420">
        <v>45285</v>
      </c>
      <c r="F420" t="s">
        <v>62</v>
      </c>
      <c r="G420" s="16">
        <v>250</v>
      </c>
      <c r="H420" s="16">
        <v>3556210</v>
      </c>
      <c r="I420" s="16">
        <v>88905250</v>
      </c>
      <c r="K420" s="29" t="str">
        <f t="shared" si="6"/>
        <v>Спир</v>
      </c>
      <c r="L420" s="29" t="s">
        <v>430</v>
      </c>
    </row>
    <row r="421" spans="1:12">
      <c r="A421">
        <v>7091214</v>
      </c>
      <c r="B421" t="s">
        <v>812</v>
      </c>
      <c r="C421" t="s">
        <v>102</v>
      </c>
      <c r="D421" t="s">
        <v>103</v>
      </c>
      <c r="E421">
        <v>401598</v>
      </c>
      <c r="F421" t="s">
        <v>863</v>
      </c>
      <c r="G421" s="16">
        <v>800</v>
      </c>
      <c r="H421" s="16">
        <v>143561601</v>
      </c>
      <c r="I421" s="16">
        <v>287123202</v>
      </c>
      <c r="K421" s="29" t="str">
        <f t="shared" si="6"/>
        <v>Спир</v>
      </c>
      <c r="L421" s="29" t="s">
        <v>430</v>
      </c>
    </row>
    <row r="422" spans="1:12">
      <c r="A422">
        <v>7091210</v>
      </c>
      <c r="B422" t="s">
        <v>812</v>
      </c>
      <c r="C422" t="s">
        <v>79</v>
      </c>
      <c r="D422" t="s">
        <v>80</v>
      </c>
      <c r="E422">
        <v>401597</v>
      </c>
      <c r="F422" t="s">
        <v>860</v>
      </c>
      <c r="G422" s="16">
        <v>800</v>
      </c>
      <c r="H422" s="16">
        <v>142240001</v>
      </c>
      <c r="I422" s="16">
        <v>284480002</v>
      </c>
      <c r="K422" s="29" t="str">
        <f t="shared" si="6"/>
        <v>Спир</v>
      </c>
      <c r="L422" s="29" t="s">
        <v>430</v>
      </c>
    </row>
    <row r="423" spans="1:12">
      <c r="A423">
        <v>7090431</v>
      </c>
      <c r="B423" t="s">
        <v>812</v>
      </c>
      <c r="C423" t="s">
        <v>662</v>
      </c>
      <c r="D423" t="s">
        <v>663</v>
      </c>
      <c r="E423">
        <v>45285</v>
      </c>
      <c r="F423" t="s">
        <v>62</v>
      </c>
      <c r="G423" s="16">
        <v>200</v>
      </c>
      <c r="H423" s="16">
        <v>3556001</v>
      </c>
      <c r="I423" s="16">
        <v>71120020</v>
      </c>
      <c r="K423" s="29" t="str">
        <f t="shared" si="6"/>
        <v>Спир</v>
      </c>
      <c r="L423" s="29" t="s">
        <v>430</v>
      </c>
    </row>
    <row r="424" spans="1:12">
      <c r="A424">
        <v>7089515</v>
      </c>
      <c r="B424" t="s">
        <v>813</v>
      </c>
      <c r="C424" t="s">
        <v>102</v>
      </c>
      <c r="D424" t="s">
        <v>103</v>
      </c>
      <c r="E424">
        <v>401598</v>
      </c>
      <c r="F424" t="s">
        <v>863</v>
      </c>
      <c r="G424" s="16">
        <v>1600</v>
      </c>
      <c r="H424" s="16">
        <v>143561601</v>
      </c>
      <c r="I424" s="16">
        <v>574246404</v>
      </c>
      <c r="K424" s="29" t="str">
        <f t="shared" si="6"/>
        <v>Спир</v>
      </c>
      <c r="L424" s="29" t="s">
        <v>430</v>
      </c>
    </row>
    <row r="425" spans="1:12">
      <c r="A425">
        <v>7088584</v>
      </c>
      <c r="B425" t="s">
        <v>813</v>
      </c>
      <c r="C425" t="s">
        <v>126</v>
      </c>
      <c r="D425" t="s">
        <v>127</v>
      </c>
      <c r="E425">
        <v>45433</v>
      </c>
      <c r="F425" t="s">
        <v>63</v>
      </c>
      <c r="G425" s="16">
        <v>100</v>
      </c>
      <c r="H425" s="16">
        <v>4491202</v>
      </c>
      <c r="I425" s="16">
        <v>44912020</v>
      </c>
      <c r="K425" s="29" t="str">
        <f t="shared" si="6"/>
        <v>Спир</v>
      </c>
      <c r="L425" s="29" t="s">
        <v>430</v>
      </c>
    </row>
    <row r="426" spans="1:12">
      <c r="A426">
        <v>7088548</v>
      </c>
      <c r="B426" t="s">
        <v>813</v>
      </c>
      <c r="C426" t="s">
        <v>662</v>
      </c>
      <c r="D426" t="s">
        <v>663</v>
      </c>
      <c r="E426">
        <v>45285</v>
      </c>
      <c r="F426" t="s">
        <v>62</v>
      </c>
      <c r="G426" s="16">
        <v>800</v>
      </c>
      <c r="H426" s="16">
        <v>3556007</v>
      </c>
      <c r="I426" s="16">
        <v>284480560</v>
      </c>
      <c r="K426" s="29" t="str">
        <f t="shared" si="6"/>
        <v>Спир</v>
      </c>
      <c r="L426" s="29" t="s">
        <v>430</v>
      </c>
    </row>
    <row r="427" spans="1:12">
      <c r="A427">
        <v>7087312</v>
      </c>
      <c r="B427" t="s">
        <v>814</v>
      </c>
      <c r="C427" t="s">
        <v>737</v>
      </c>
      <c r="D427" t="s">
        <v>738</v>
      </c>
      <c r="E427">
        <v>45433</v>
      </c>
      <c r="F427" t="s">
        <v>63</v>
      </c>
      <c r="G427" s="16">
        <v>500</v>
      </c>
      <c r="H427" s="16">
        <v>4492000</v>
      </c>
      <c r="I427" s="16">
        <v>224600000</v>
      </c>
      <c r="K427" s="29" t="str">
        <f t="shared" si="6"/>
        <v>Спир</v>
      </c>
      <c r="L427" s="29" t="s">
        <v>430</v>
      </c>
    </row>
    <row r="428" spans="1:12">
      <c r="A428">
        <v>7085956</v>
      </c>
      <c r="B428" t="s">
        <v>814</v>
      </c>
      <c r="C428" t="s">
        <v>185</v>
      </c>
      <c r="D428" t="s">
        <v>186</v>
      </c>
      <c r="E428">
        <v>45285</v>
      </c>
      <c r="F428" t="s">
        <v>62</v>
      </c>
      <c r="G428" s="16">
        <v>200</v>
      </c>
      <c r="H428" s="16">
        <v>3556000</v>
      </c>
      <c r="I428" s="16">
        <v>71120000</v>
      </c>
      <c r="K428" s="29" t="str">
        <f t="shared" si="6"/>
        <v>Спир</v>
      </c>
      <c r="L428" s="29" t="s">
        <v>430</v>
      </c>
    </row>
    <row r="429" spans="1:12">
      <c r="A429">
        <v>7085955</v>
      </c>
      <c r="B429" t="s">
        <v>814</v>
      </c>
      <c r="C429" t="s">
        <v>655</v>
      </c>
      <c r="D429" t="s">
        <v>656</v>
      </c>
      <c r="E429">
        <v>45285</v>
      </c>
      <c r="F429" t="s">
        <v>62</v>
      </c>
      <c r="G429" s="16">
        <v>190</v>
      </c>
      <c r="H429" s="16">
        <v>3556005</v>
      </c>
      <c r="I429" s="16">
        <v>67564095</v>
      </c>
      <c r="K429" s="29" t="str">
        <f t="shared" si="6"/>
        <v>Спир</v>
      </c>
      <c r="L429" s="29" t="s">
        <v>430</v>
      </c>
    </row>
    <row r="430" spans="1:12">
      <c r="A430">
        <v>7085954</v>
      </c>
      <c r="B430" t="s">
        <v>814</v>
      </c>
      <c r="C430" t="s">
        <v>120</v>
      </c>
      <c r="D430" t="s">
        <v>121</v>
      </c>
      <c r="E430">
        <v>45285</v>
      </c>
      <c r="F430" t="s">
        <v>62</v>
      </c>
      <c r="G430" s="16">
        <v>100</v>
      </c>
      <c r="H430" s="16">
        <v>3556007</v>
      </c>
      <c r="I430" s="16">
        <v>35560070</v>
      </c>
      <c r="K430" s="29" t="str">
        <f t="shared" si="6"/>
        <v>Спир</v>
      </c>
      <c r="L430" s="29" t="s">
        <v>430</v>
      </c>
    </row>
    <row r="431" spans="1:12">
      <c r="A431">
        <v>7085953</v>
      </c>
      <c r="B431" t="s">
        <v>814</v>
      </c>
      <c r="C431" t="s">
        <v>608</v>
      </c>
      <c r="D431" t="s">
        <v>658</v>
      </c>
      <c r="E431">
        <v>45285</v>
      </c>
      <c r="F431" t="s">
        <v>62</v>
      </c>
      <c r="G431" s="16">
        <v>230</v>
      </c>
      <c r="H431" s="16">
        <v>3560999</v>
      </c>
      <c r="I431" s="16">
        <v>81902977</v>
      </c>
      <c r="K431" s="29" t="str">
        <f t="shared" si="6"/>
        <v>Спир</v>
      </c>
      <c r="L431" s="29" t="s">
        <v>430</v>
      </c>
    </row>
    <row r="432" spans="1:12">
      <c r="A432">
        <v>7084825</v>
      </c>
      <c r="B432" t="s">
        <v>815</v>
      </c>
      <c r="C432" t="s">
        <v>134</v>
      </c>
      <c r="D432" t="s">
        <v>135</v>
      </c>
      <c r="E432">
        <v>45285</v>
      </c>
      <c r="F432" t="s">
        <v>62</v>
      </c>
      <c r="G432" s="16">
        <v>140</v>
      </c>
      <c r="H432" s="16">
        <v>3556000</v>
      </c>
      <c r="I432" s="16">
        <v>49784000</v>
      </c>
      <c r="K432" s="29" t="str">
        <f t="shared" si="6"/>
        <v>Спир</v>
      </c>
      <c r="L432" s="29" t="s">
        <v>430</v>
      </c>
    </row>
    <row r="433" spans="1:12">
      <c r="A433">
        <v>7083649</v>
      </c>
      <c r="B433" t="s">
        <v>815</v>
      </c>
      <c r="C433" t="s">
        <v>352</v>
      </c>
      <c r="D433" t="s">
        <v>353</v>
      </c>
      <c r="E433">
        <v>45433</v>
      </c>
      <c r="F433" t="s">
        <v>63</v>
      </c>
      <c r="G433" s="16">
        <v>20</v>
      </c>
      <c r="H433" s="16">
        <v>4491200</v>
      </c>
      <c r="I433" s="16">
        <v>8982400</v>
      </c>
      <c r="K433" s="29" t="str">
        <f t="shared" si="6"/>
        <v>Спир</v>
      </c>
      <c r="L433" s="29" t="s">
        <v>430</v>
      </c>
    </row>
    <row r="434" spans="1:12">
      <c r="A434">
        <v>7082979</v>
      </c>
      <c r="B434" t="s">
        <v>816</v>
      </c>
      <c r="C434" t="s">
        <v>172</v>
      </c>
      <c r="D434" t="s">
        <v>173</v>
      </c>
      <c r="E434">
        <v>401597</v>
      </c>
      <c r="F434" t="s">
        <v>860</v>
      </c>
      <c r="G434" s="16">
        <v>800</v>
      </c>
      <c r="H434" s="16">
        <v>142240007</v>
      </c>
      <c r="I434" s="16">
        <v>284480014</v>
      </c>
      <c r="K434" s="29" t="str">
        <f t="shared" si="6"/>
        <v>Спир</v>
      </c>
      <c r="L434" s="29" t="s">
        <v>430</v>
      </c>
    </row>
    <row r="435" spans="1:12">
      <c r="A435">
        <v>7082803</v>
      </c>
      <c r="B435" t="s">
        <v>816</v>
      </c>
      <c r="C435" t="s">
        <v>853</v>
      </c>
      <c r="D435" t="s">
        <v>869</v>
      </c>
      <c r="E435">
        <v>45433</v>
      </c>
      <c r="F435" t="s">
        <v>63</v>
      </c>
      <c r="G435" s="16">
        <v>50</v>
      </c>
      <c r="H435" s="16">
        <v>4491200</v>
      </c>
      <c r="I435" s="16">
        <v>22456000</v>
      </c>
      <c r="K435" s="29" t="str">
        <f t="shared" si="6"/>
        <v>Спир</v>
      </c>
      <c r="L435" s="29" t="s">
        <v>430</v>
      </c>
    </row>
    <row r="436" spans="1:12">
      <c r="A436">
        <v>7081638</v>
      </c>
      <c r="B436" t="s">
        <v>816</v>
      </c>
      <c r="C436" t="s">
        <v>854</v>
      </c>
      <c r="D436" t="s">
        <v>870</v>
      </c>
      <c r="E436">
        <v>45433</v>
      </c>
      <c r="F436" t="s">
        <v>63</v>
      </c>
      <c r="G436" s="16">
        <v>50</v>
      </c>
      <c r="H436" s="16">
        <v>4491200</v>
      </c>
      <c r="I436" s="16">
        <v>22456000</v>
      </c>
      <c r="K436" s="29" t="str">
        <f t="shared" si="6"/>
        <v>Спир</v>
      </c>
      <c r="L436" s="29" t="s">
        <v>430</v>
      </c>
    </row>
    <row r="437" spans="1:12">
      <c r="A437">
        <v>7080878</v>
      </c>
      <c r="B437" t="s">
        <v>817</v>
      </c>
      <c r="C437" t="s">
        <v>79</v>
      </c>
      <c r="D437" t="s">
        <v>80</v>
      </c>
      <c r="E437">
        <v>401596</v>
      </c>
      <c r="F437" t="s">
        <v>859</v>
      </c>
      <c r="G437" s="16">
        <v>1600</v>
      </c>
      <c r="H437" s="16">
        <v>142240000</v>
      </c>
      <c r="I437" s="16">
        <v>56896000</v>
      </c>
      <c r="K437" s="29" t="str">
        <f t="shared" si="6"/>
        <v>Спир</v>
      </c>
      <c r="L437" s="29" t="s">
        <v>430</v>
      </c>
    </row>
    <row r="438" spans="1:12">
      <c r="A438">
        <v>7080697</v>
      </c>
      <c r="B438" t="s">
        <v>817</v>
      </c>
      <c r="C438" t="s">
        <v>81</v>
      </c>
      <c r="D438" t="s">
        <v>82</v>
      </c>
      <c r="E438">
        <v>45285</v>
      </c>
      <c r="F438" t="s">
        <v>62</v>
      </c>
      <c r="G438" s="16">
        <v>600</v>
      </c>
      <c r="H438" s="16">
        <v>3556001</v>
      </c>
      <c r="I438" s="16">
        <v>213360060</v>
      </c>
      <c r="K438" s="29" t="str">
        <f t="shared" si="6"/>
        <v>Спир</v>
      </c>
      <c r="L438" s="29" t="s">
        <v>430</v>
      </c>
    </row>
    <row r="439" spans="1:12">
      <c r="A439">
        <v>7080696</v>
      </c>
      <c r="B439" t="s">
        <v>817</v>
      </c>
      <c r="C439" t="s">
        <v>673</v>
      </c>
      <c r="D439" t="s">
        <v>674</v>
      </c>
      <c r="E439">
        <v>45285</v>
      </c>
      <c r="F439" t="s">
        <v>62</v>
      </c>
      <c r="G439" s="16">
        <v>150</v>
      </c>
      <c r="H439" s="16">
        <v>3556007</v>
      </c>
      <c r="I439" s="16">
        <v>53340105</v>
      </c>
      <c r="K439" s="29" t="str">
        <f t="shared" si="6"/>
        <v>Спир</v>
      </c>
      <c r="L439" s="29" t="s">
        <v>430</v>
      </c>
    </row>
    <row r="440" spans="1:12">
      <c r="A440">
        <v>7079516</v>
      </c>
      <c r="B440" t="s">
        <v>817</v>
      </c>
      <c r="C440" t="s">
        <v>105</v>
      </c>
      <c r="D440" t="s">
        <v>106</v>
      </c>
      <c r="E440">
        <v>45433</v>
      </c>
      <c r="F440" t="s">
        <v>63</v>
      </c>
      <c r="G440" s="16">
        <v>50</v>
      </c>
      <c r="H440" s="16">
        <v>4491200</v>
      </c>
      <c r="I440" s="16">
        <v>22456000</v>
      </c>
      <c r="K440" s="29" t="str">
        <f t="shared" si="6"/>
        <v>Спир</v>
      </c>
      <c r="L440" s="29" t="s">
        <v>430</v>
      </c>
    </row>
    <row r="441" spans="1:12">
      <c r="A441">
        <v>7078833</v>
      </c>
      <c r="B441" t="s">
        <v>818</v>
      </c>
      <c r="C441" t="s">
        <v>142</v>
      </c>
      <c r="D441" t="s">
        <v>143</v>
      </c>
      <c r="E441">
        <v>401599</v>
      </c>
      <c r="F441" t="s">
        <v>861</v>
      </c>
      <c r="G441" s="16">
        <v>3200</v>
      </c>
      <c r="H441" s="16">
        <v>143561600</v>
      </c>
      <c r="I441" s="16">
        <v>114849280</v>
      </c>
      <c r="K441" s="29" t="str">
        <f t="shared" si="6"/>
        <v>Спир</v>
      </c>
      <c r="L441" s="29" t="s">
        <v>430</v>
      </c>
    </row>
    <row r="442" spans="1:12">
      <c r="A442">
        <v>7078832</v>
      </c>
      <c r="B442" t="s">
        <v>818</v>
      </c>
      <c r="C442" t="s">
        <v>86</v>
      </c>
      <c r="D442" t="s">
        <v>87</v>
      </c>
      <c r="E442">
        <v>401596</v>
      </c>
      <c r="F442" t="s">
        <v>859</v>
      </c>
      <c r="G442" s="16">
        <v>21200</v>
      </c>
      <c r="H442" s="16">
        <v>142240000</v>
      </c>
      <c r="I442" s="16">
        <v>753872000</v>
      </c>
      <c r="K442" s="29" t="str">
        <f t="shared" si="6"/>
        <v>Спир</v>
      </c>
      <c r="L442" s="29" t="s">
        <v>430</v>
      </c>
    </row>
    <row r="443" spans="1:12">
      <c r="A443">
        <v>7078646</v>
      </c>
      <c r="B443" t="s">
        <v>818</v>
      </c>
      <c r="C443" t="s">
        <v>293</v>
      </c>
      <c r="D443" t="s">
        <v>242</v>
      </c>
      <c r="E443">
        <v>45285</v>
      </c>
      <c r="F443" t="s">
        <v>62</v>
      </c>
      <c r="G443" s="16">
        <v>30</v>
      </c>
      <c r="H443" s="16">
        <v>3556000</v>
      </c>
      <c r="I443" s="16">
        <v>10668000</v>
      </c>
      <c r="K443" s="29" t="str">
        <f t="shared" si="6"/>
        <v>Спир</v>
      </c>
      <c r="L443" s="29" t="s">
        <v>430</v>
      </c>
    </row>
    <row r="444" spans="1:12">
      <c r="A444">
        <v>7078645</v>
      </c>
      <c r="B444" t="s">
        <v>818</v>
      </c>
      <c r="C444" t="s">
        <v>181</v>
      </c>
      <c r="D444" t="s">
        <v>182</v>
      </c>
      <c r="E444">
        <v>45285</v>
      </c>
      <c r="F444" t="s">
        <v>62</v>
      </c>
      <c r="G444" s="16">
        <v>100</v>
      </c>
      <c r="H444" s="16">
        <v>3556000</v>
      </c>
      <c r="I444" s="16">
        <v>35560000</v>
      </c>
      <c r="K444" s="29" t="str">
        <f t="shared" si="6"/>
        <v>Спир</v>
      </c>
      <c r="L444" s="29" t="s">
        <v>430</v>
      </c>
    </row>
    <row r="445" spans="1:12">
      <c r="A445">
        <v>7078644</v>
      </c>
      <c r="B445" t="s">
        <v>818</v>
      </c>
      <c r="C445" t="s">
        <v>246</v>
      </c>
      <c r="D445" t="s">
        <v>247</v>
      </c>
      <c r="E445">
        <v>45285</v>
      </c>
      <c r="F445" t="s">
        <v>62</v>
      </c>
      <c r="G445" s="16">
        <v>150</v>
      </c>
      <c r="H445" s="16">
        <v>3556000</v>
      </c>
      <c r="I445" s="16">
        <v>53340000</v>
      </c>
      <c r="K445" s="29" t="str">
        <f t="shared" si="6"/>
        <v>Спир</v>
      </c>
      <c r="L445" s="29" t="s">
        <v>430</v>
      </c>
    </row>
    <row r="446" spans="1:12">
      <c r="A446">
        <v>7078643</v>
      </c>
      <c r="B446" t="s">
        <v>818</v>
      </c>
      <c r="C446" t="s">
        <v>671</v>
      </c>
      <c r="D446" t="s">
        <v>672</v>
      </c>
      <c r="E446">
        <v>45285</v>
      </c>
      <c r="F446" t="s">
        <v>62</v>
      </c>
      <c r="G446" s="16">
        <v>20</v>
      </c>
      <c r="H446" s="16">
        <v>3556000</v>
      </c>
      <c r="I446" s="16">
        <v>7112000</v>
      </c>
      <c r="K446" s="29" t="str">
        <f t="shared" si="6"/>
        <v>Спир</v>
      </c>
      <c r="L446" s="29" t="s">
        <v>430</v>
      </c>
    </row>
    <row r="447" spans="1:12">
      <c r="A447">
        <v>7076453</v>
      </c>
      <c r="B447" t="s">
        <v>819</v>
      </c>
      <c r="C447" t="s">
        <v>96</v>
      </c>
      <c r="D447" t="s">
        <v>97</v>
      </c>
      <c r="E447">
        <v>45433</v>
      </c>
      <c r="F447" t="s">
        <v>63</v>
      </c>
      <c r="G447" s="16">
        <v>80</v>
      </c>
      <c r="H447" s="16">
        <v>4491200</v>
      </c>
      <c r="I447" s="16">
        <v>35929600</v>
      </c>
      <c r="K447" s="29" t="str">
        <f t="shared" si="6"/>
        <v>Спир</v>
      </c>
      <c r="L447" s="29" t="s">
        <v>430</v>
      </c>
    </row>
    <row r="448" spans="1:12">
      <c r="A448">
        <v>7076434</v>
      </c>
      <c r="B448" t="s">
        <v>819</v>
      </c>
      <c r="C448" t="s">
        <v>185</v>
      </c>
      <c r="D448" t="s">
        <v>186</v>
      </c>
      <c r="E448">
        <v>45285</v>
      </c>
      <c r="F448" t="s">
        <v>62</v>
      </c>
      <c r="G448" s="16">
        <v>200</v>
      </c>
      <c r="H448" s="16">
        <v>3556000</v>
      </c>
      <c r="I448" s="16">
        <v>71120000</v>
      </c>
      <c r="K448" s="29" t="str">
        <f t="shared" si="6"/>
        <v>Спир</v>
      </c>
      <c r="L448" s="29" t="s">
        <v>430</v>
      </c>
    </row>
    <row r="449" spans="1:12">
      <c r="A449">
        <v>7075858</v>
      </c>
      <c r="B449" t="s">
        <v>819</v>
      </c>
      <c r="C449" t="s">
        <v>199</v>
      </c>
      <c r="D449" t="s">
        <v>200</v>
      </c>
      <c r="E449">
        <v>401596</v>
      </c>
      <c r="F449" t="s">
        <v>859</v>
      </c>
      <c r="G449" s="16">
        <v>1200</v>
      </c>
      <c r="H449" s="16">
        <v>142240007</v>
      </c>
      <c r="I449" s="16">
        <v>42672002.100000001</v>
      </c>
      <c r="K449" s="29" t="str">
        <f t="shared" si="6"/>
        <v>Спир</v>
      </c>
      <c r="L449" s="29" t="s">
        <v>430</v>
      </c>
    </row>
    <row r="450" spans="1:12">
      <c r="A450">
        <v>7075072</v>
      </c>
      <c r="B450" t="s">
        <v>819</v>
      </c>
      <c r="C450" t="s">
        <v>655</v>
      </c>
      <c r="D450" t="s">
        <v>656</v>
      </c>
      <c r="E450">
        <v>45285</v>
      </c>
      <c r="F450" t="s">
        <v>62</v>
      </c>
      <c r="G450" s="16">
        <v>140</v>
      </c>
      <c r="H450" s="16">
        <v>3556005</v>
      </c>
      <c r="I450" s="16">
        <v>49784070</v>
      </c>
      <c r="K450" s="29" t="str">
        <f t="shared" si="6"/>
        <v>Спир</v>
      </c>
      <c r="L450" s="29" t="s">
        <v>430</v>
      </c>
    </row>
    <row r="451" spans="1:12">
      <c r="A451">
        <v>7074130</v>
      </c>
      <c r="B451" t="s">
        <v>820</v>
      </c>
      <c r="C451" t="s">
        <v>124</v>
      </c>
      <c r="D451" t="s">
        <v>125</v>
      </c>
      <c r="E451">
        <v>45433</v>
      </c>
      <c r="F451" t="s">
        <v>63</v>
      </c>
      <c r="G451" s="16">
        <v>40</v>
      </c>
      <c r="H451" s="16">
        <v>4491200</v>
      </c>
      <c r="I451" s="16">
        <v>17964800</v>
      </c>
      <c r="K451" s="29" t="str">
        <f t="shared" si="6"/>
        <v>Спир</v>
      </c>
      <c r="L451" s="29" t="s">
        <v>430</v>
      </c>
    </row>
    <row r="452" spans="1:12">
      <c r="A452">
        <v>7073707</v>
      </c>
      <c r="B452" t="s">
        <v>820</v>
      </c>
      <c r="C452" t="s">
        <v>107</v>
      </c>
      <c r="D452" t="s">
        <v>108</v>
      </c>
      <c r="E452">
        <v>401599</v>
      </c>
      <c r="F452" t="s">
        <v>861</v>
      </c>
      <c r="G452" s="16">
        <v>3200</v>
      </c>
      <c r="H452" s="16">
        <v>143561600</v>
      </c>
      <c r="I452" s="16">
        <v>114849280</v>
      </c>
      <c r="K452" s="29" t="str">
        <f t="shared" si="6"/>
        <v>Спир</v>
      </c>
      <c r="L452" s="29" t="s">
        <v>430</v>
      </c>
    </row>
    <row r="453" spans="1:12">
      <c r="A453">
        <v>7073706</v>
      </c>
      <c r="B453" t="s">
        <v>820</v>
      </c>
      <c r="C453" t="s">
        <v>107</v>
      </c>
      <c r="D453" t="s">
        <v>108</v>
      </c>
      <c r="E453">
        <v>401599</v>
      </c>
      <c r="F453" t="s">
        <v>861</v>
      </c>
      <c r="G453" s="16">
        <v>3200</v>
      </c>
      <c r="H453" s="16">
        <v>143561600</v>
      </c>
      <c r="I453" s="16">
        <v>114849280</v>
      </c>
      <c r="K453" s="29" t="str">
        <f t="shared" ref="K453:K516" si="7">LEFT(F453,4)</f>
        <v>Спир</v>
      </c>
      <c r="L453" s="29" t="s">
        <v>430</v>
      </c>
    </row>
    <row r="454" spans="1:12">
      <c r="A454">
        <v>7073705</v>
      </c>
      <c r="B454" t="s">
        <v>820</v>
      </c>
      <c r="C454" t="s">
        <v>107</v>
      </c>
      <c r="D454" t="s">
        <v>108</v>
      </c>
      <c r="E454">
        <v>401599</v>
      </c>
      <c r="F454" t="s">
        <v>861</v>
      </c>
      <c r="G454" s="16">
        <v>3200</v>
      </c>
      <c r="H454" s="16">
        <v>143561600</v>
      </c>
      <c r="I454" s="16">
        <v>114849280</v>
      </c>
      <c r="K454" s="29" t="str">
        <f t="shared" si="7"/>
        <v>Спир</v>
      </c>
      <c r="L454" s="29" t="s">
        <v>430</v>
      </c>
    </row>
    <row r="455" spans="1:12">
      <c r="A455">
        <v>7073704</v>
      </c>
      <c r="B455" t="s">
        <v>820</v>
      </c>
      <c r="C455" t="s">
        <v>107</v>
      </c>
      <c r="D455" t="s">
        <v>108</v>
      </c>
      <c r="E455">
        <v>401599</v>
      </c>
      <c r="F455" t="s">
        <v>861</v>
      </c>
      <c r="G455" s="16">
        <v>3200</v>
      </c>
      <c r="H455" s="16">
        <v>143561600</v>
      </c>
      <c r="I455" s="16">
        <v>114849280</v>
      </c>
      <c r="K455" s="29" t="str">
        <f t="shared" si="7"/>
        <v>Спир</v>
      </c>
      <c r="L455" s="29" t="s">
        <v>430</v>
      </c>
    </row>
    <row r="456" spans="1:12">
      <c r="A456">
        <v>7072916</v>
      </c>
      <c r="B456" t="s">
        <v>820</v>
      </c>
      <c r="C456" t="s">
        <v>185</v>
      </c>
      <c r="D456" t="s">
        <v>186</v>
      </c>
      <c r="E456">
        <v>45285</v>
      </c>
      <c r="F456" t="s">
        <v>62</v>
      </c>
      <c r="G456" s="16">
        <v>200</v>
      </c>
      <c r="H456" s="16">
        <v>3556000</v>
      </c>
      <c r="I456" s="16">
        <v>71120000</v>
      </c>
      <c r="K456" s="29" t="str">
        <f t="shared" si="7"/>
        <v>Спир</v>
      </c>
      <c r="L456" s="29" t="s">
        <v>430</v>
      </c>
    </row>
    <row r="457" spans="1:12">
      <c r="A457">
        <v>7072915</v>
      </c>
      <c r="B457" t="s">
        <v>820</v>
      </c>
      <c r="C457" t="s">
        <v>361</v>
      </c>
      <c r="D457" t="s">
        <v>362</v>
      </c>
      <c r="E457">
        <v>45285</v>
      </c>
      <c r="F457" t="s">
        <v>62</v>
      </c>
      <c r="G457" s="16">
        <v>50</v>
      </c>
      <c r="H457" s="16">
        <v>3557999</v>
      </c>
      <c r="I457" s="16">
        <v>17789995</v>
      </c>
      <c r="K457" s="29" t="str">
        <f t="shared" si="7"/>
        <v>Спир</v>
      </c>
      <c r="L457" s="29" t="s">
        <v>430</v>
      </c>
    </row>
    <row r="458" spans="1:12">
      <c r="A458">
        <v>7072914</v>
      </c>
      <c r="B458" t="s">
        <v>820</v>
      </c>
      <c r="C458" t="s">
        <v>122</v>
      </c>
      <c r="D458" t="s">
        <v>123</v>
      </c>
      <c r="E458">
        <v>45285</v>
      </c>
      <c r="F458" t="s">
        <v>62</v>
      </c>
      <c r="G458" s="16">
        <v>50</v>
      </c>
      <c r="H458" s="16">
        <v>3557999</v>
      </c>
      <c r="I458" s="16">
        <v>17789995</v>
      </c>
      <c r="K458" s="29" t="str">
        <f t="shared" si="7"/>
        <v>Спир</v>
      </c>
      <c r="L458" s="29" t="s">
        <v>430</v>
      </c>
    </row>
    <row r="459" spans="1:12">
      <c r="A459">
        <v>7072913</v>
      </c>
      <c r="B459" t="s">
        <v>820</v>
      </c>
      <c r="C459" t="s">
        <v>98</v>
      </c>
      <c r="D459" t="s">
        <v>99</v>
      </c>
      <c r="E459">
        <v>45285</v>
      </c>
      <c r="F459" t="s">
        <v>62</v>
      </c>
      <c r="G459" s="16">
        <v>400</v>
      </c>
      <c r="H459" s="16">
        <v>3558571</v>
      </c>
      <c r="I459" s="16">
        <v>142342840</v>
      </c>
      <c r="K459" s="29" t="str">
        <f t="shared" si="7"/>
        <v>Спир</v>
      </c>
      <c r="L459" s="29" t="s">
        <v>430</v>
      </c>
    </row>
    <row r="460" spans="1:12">
      <c r="A460">
        <v>7072287</v>
      </c>
      <c r="B460" t="s">
        <v>821</v>
      </c>
      <c r="C460" t="s">
        <v>172</v>
      </c>
      <c r="D460" t="s">
        <v>173</v>
      </c>
      <c r="E460">
        <v>401597</v>
      </c>
      <c r="F460" t="s">
        <v>860</v>
      </c>
      <c r="G460" s="16">
        <v>400</v>
      </c>
      <c r="H460" s="16">
        <v>142240002</v>
      </c>
      <c r="I460" s="16">
        <v>142240002</v>
      </c>
      <c r="K460" s="29" t="str">
        <f t="shared" si="7"/>
        <v>Спир</v>
      </c>
      <c r="L460" s="29" t="s">
        <v>430</v>
      </c>
    </row>
    <row r="461" spans="1:12">
      <c r="A461">
        <v>7070172</v>
      </c>
      <c r="B461" t="s">
        <v>822</v>
      </c>
      <c r="C461" t="s">
        <v>855</v>
      </c>
      <c r="D461" t="s">
        <v>871</v>
      </c>
      <c r="E461">
        <v>401599</v>
      </c>
      <c r="F461" t="s">
        <v>861</v>
      </c>
      <c r="G461" s="16">
        <v>3600</v>
      </c>
      <c r="H461" s="16">
        <v>143561600</v>
      </c>
      <c r="I461" s="16">
        <v>129205440</v>
      </c>
      <c r="K461" s="29" t="str">
        <f t="shared" si="7"/>
        <v>Спир</v>
      </c>
      <c r="L461" s="29" t="s">
        <v>430</v>
      </c>
    </row>
    <row r="462" spans="1:12">
      <c r="A462">
        <v>7069924</v>
      </c>
      <c r="B462" t="s">
        <v>822</v>
      </c>
      <c r="C462" t="s">
        <v>68</v>
      </c>
      <c r="D462" t="s">
        <v>69</v>
      </c>
      <c r="E462">
        <v>45284</v>
      </c>
      <c r="F462" t="s">
        <v>61</v>
      </c>
      <c r="G462" s="16">
        <v>20</v>
      </c>
      <c r="H462" s="16">
        <v>3589040</v>
      </c>
      <c r="I462" s="16">
        <v>7178080</v>
      </c>
      <c r="K462" s="29" t="str">
        <f t="shared" si="7"/>
        <v>Спир</v>
      </c>
      <c r="L462" s="29" t="s">
        <v>430</v>
      </c>
    </row>
    <row r="463" spans="1:12">
      <c r="A463">
        <v>7068635</v>
      </c>
      <c r="B463" t="s">
        <v>822</v>
      </c>
      <c r="C463" t="s">
        <v>671</v>
      </c>
      <c r="D463" t="s">
        <v>672</v>
      </c>
      <c r="E463">
        <v>45285</v>
      </c>
      <c r="F463" t="s">
        <v>62</v>
      </c>
      <c r="G463" s="16">
        <v>10</v>
      </c>
      <c r="H463" s="16">
        <v>3556000</v>
      </c>
      <c r="I463" s="16">
        <v>3556000</v>
      </c>
      <c r="K463" s="29" t="str">
        <f t="shared" si="7"/>
        <v>Спир</v>
      </c>
      <c r="L463" s="29" t="s">
        <v>430</v>
      </c>
    </row>
    <row r="464" spans="1:12">
      <c r="A464">
        <v>7068634</v>
      </c>
      <c r="B464" t="s">
        <v>822</v>
      </c>
      <c r="C464" t="s">
        <v>274</v>
      </c>
      <c r="D464" t="s">
        <v>281</v>
      </c>
      <c r="E464">
        <v>45285</v>
      </c>
      <c r="F464" t="s">
        <v>62</v>
      </c>
      <c r="G464" s="16">
        <v>100</v>
      </c>
      <c r="H464" s="16">
        <v>3556000</v>
      </c>
      <c r="I464" s="16">
        <v>35560000</v>
      </c>
      <c r="K464" s="29" t="str">
        <f t="shared" si="7"/>
        <v>Спир</v>
      </c>
      <c r="L464" s="29" t="s">
        <v>430</v>
      </c>
    </row>
    <row r="465" spans="1:12">
      <c r="A465">
        <v>7067917</v>
      </c>
      <c r="B465" t="s">
        <v>823</v>
      </c>
      <c r="C465" t="s">
        <v>172</v>
      </c>
      <c r="D465" t="s">
        <v>173</v>
      </c>
      <c r="E465">
        <v>401597</v>
      </c>
      <c r="F465" t="s">
        <v>860</v>
      </c>
      <c r="G465" s="16">
        <v>400</v>
      </c>
      <c r="H465" s="16">
        <v>142240001</v>
      </c>
      <c r="I465" s="16">
        <v>142240001</v>
      </c>
      <c r="K465" s="29" t="str">
        <f t="shared" si="7"/>
        <v>Спир</v>
      </c>
      <c r="L465" s="29" t="s">
        <v>430</v>
      </c>
    </row>
    <row r="466" spans="1:12">
      <c r="A466">
        <v>7067916</v>
      </c>
      <c r="B466" t="s">
        <v>823</v>
      </c>
      <c r="C466" t="s">
        <v>243</v>
      </c>
      <c r="D466" t="s">
        <v>244</v>
      </c>
      <c r="E466">
        <v>401596</v>
      </c>
      <c r="F466" t="s">
        <v>859</v>
      </c>
      <c r="G466" s="16">
        <v>4400</v>
      </c>
      <c r="H466" s="16">
        <v>142240000</v>
      </c>
      <c r="I466" s="16">
        <v>156464000</v>
      </c>
      <c r="K466" s="29" t="str">
        <f t="shared" si="7"/>
        <v>Спир</v>
      </c>
      <c r="L466" s="29" t="s">
        <v>430</v>
      </c>
    </row>
    <row r="467" spans="1:12">
      <c r="A467">
        <v>7067915</v>
      </c>
      <c r="B467" t="s">
        <v>823</v>
      </c>
      <c r="C467" t="s">
        <v>79</v>
      </c>
      <c r="D467" t="s">
        <v>80</v>
      </c>
      <c r="E467">
        <v>401596</v>
      </c>
      <c r="F467" t="s">
        <v>859</v>
      </c>
      <c r="G467" s="16">
        <v>1600</v>
      </c>
      <c r="H467" s="16">
        <v>142240007</v>
      </c>
      <c r="I467" s="16">
        <v>56896002.799999997</v>
      </c>
      <c r="K467" s="29" t="str">
        <f t="shared" si="7"/>
        <v>Спир</v>
      </c>
      <c r="L467" s="29" t="s">
        <v>430</v>
      </c>
    </row>
    <row r="468" spans="1:12">
      <c r="A468">
        <v>7067686</v>
      </c>
      <c r="B468" t="s">
        <v>823</v>
      </c>
      <c r="C468" t="s">
        <v>671</v>
      </c>
      <c r="D468" t="s">
        <v>672</v>
      </c>
      <c r="E468">
        <v>45285</v>
      </c>
      <c r="F468" t="s">
        <v>62</v>
      </c>
      <c r="G468" s="16">
        <v>10</v>
      </c>
      <c r="H468" s="16">
        <v>3556000</v>
      </c>
      <c r="I468" s="16">
        <v>3556000</v>
      </c>
      <c r="K468" s="29" t="str">
        <f t="shared" si="7"/>
        <v>Спир</v>
      </c>
      <c r="L468" s="29" t="s">
        <v>430</v>
      </c>
    </row>
    <row r="469" spans="1:12">
      <c r="A469">
        <v>7067685</v>
      </c>
      <c r="B469" t="s">
        <v>823</v>
      </c>
      <c r="C469" t="s">
        <v>655</v>
      </c>
      <c r="D469" t="s">
        <v>656</v>
      </c>
      <c r="E469">
        <v>45285</v>
      </c>
      <c r="F469" t="s">
        <v>62</v>
      </c>
      <c r="G469" s="16">
        <v>140</v>
      </c>
      <c r="H469" s="16">
        <v>3556005</v>
      </c>
      <c r="I469" s="16">
        <v>49784070</v>
      </c>
      <c r="K469" s="29" t="str">
        <f t="shared" si="7"/>
        <v>Спир</v>
      </c>
      <c r="L469" s="29" t="s">
        <v>430</v>
      </c>
    </row>
    <row r="470" spans="1:12">
      <c r="A470">
        <v>7067147</v>
      </c>
      <c r="B470" t="s">
        <v>823</v>
      </c>
      <c r="C470" t="s">
        <v>77</v>
      </c>
      <c r="D470" t="s">
        <v>78</v>
      </c>
      <c r="E470">
        <v>401596</v>
      </c>
      <c r="F470" t="s">
        <v>859</v>
      </c>
      <c r="G470" s="16">
        <v>3200</v>
      </c>
      <c r="H470" s="16">
        <v>142240400</v>
      </c>
      <c r="I470" s="16">
        <v>113792320</v>
      </c>
      <c r="K470" s="29" t="str">
        <f t="shared" si="7"/>
        <v>Спир</v>
      </c>
      <c r="L470" s="29" t="s">
        <v>430</v>
      </c>
    </row>
    <row r="471" spans="1:12">
      <c r="A471">
        <v>7067146</v>
      </c>
      <c r="B471" t="s">
        <v>823</v>
      </c>
      <c r="C471" t="s">
        <v>172</v>
      </c>
      <c r="D471" t="s">
        <v>173</v>
      </c>
      <c r="E471">
        <v>401597</v>
      </c>
      <c r="F471" t="s">
        <v>860</v>
      </c>
      <c r="G471" s="16">
        <v>800</v>
      </c>
      <c r="H471" s="16">
        <v>142240001</v>
      </c>
      <c r="I471" s="16">
        <v>284480002</v>
      </c>
      <c r="K471" s="29" t="str">
        <f t="shared" si="7"/>
        <v>Спир</v>
      </c>
      <c r="L471" s="29" t="s">
        <v>430</v>
      </c>
    </row>
    <row r="472" spans="1:12">
      <c r="A472">
        <v>7066389</v>
      </c>
      <c r="B472" t="s">
        <v>823</v>
      </c>
      <c r="C472" t="s">
        <v>671</v>
      </c>
      <c r="D472" t="s">
        <v>672</v>
      </c>
      <c r="E472">
        <v>45285</v>
      </c>
      <c r="F472" t="s">
        <v>62</v>
      </c>
      <c r="G472" s="16">
        <v>10</v>
      </c>
      <c r="H472" s="16">
        <v>3556000</v>
      </c>
      <c r="I472" s="16">
        <v>3556000</v>
      </c>
      <c r="K472" s="29" t="str">
        <f t="shared" si="7"/>
        <v>Спир</v>
      </c>
      <c r="L472" s="29" t="s">
        <v>430</v>
      </c>
    </row>
    <row r="473" spans="1:12">
      <c r="A473">
        <v>7065382</v>
      </c>
      <c r="B473" t="s">
        <v>824</v>
      </c>
      <c r="C473" t="s">
        <v>671</v>
      </c>
      <c r="D473" t="s">
        <v>672</v>
      </c>
      <c r="E473">
        <v>45285</v>
      </c>
      <c r="F473" t="s">
        <v>62</v>
      </c>
      <c r="G473" s="16">
        <v>10</v>
      </c>
      <c r="H473" s="16">
        <v>3556000</v>
      </c>
      <c r="I473" s="16">
        <v>3556000</v>
      </c>
      <c r="K473" s="29" t="str">
        <f t="shared" si="7"/>
        <v>Спир</v>
      </c>
      <c r="L473" s="29" t="s">
        <v>430</v>
      </c>
    </row>
    <row r="474" spans="1:12">
      <c r="A474">
        <v>7065381</v>
      </c>
      <c r="B474" t="s">
        <v>824</v>
      </c>
      <c r="C474" t="s">
        <v>181</v>
      </c>
      <c r="D474" t="s">
        <v>182</v>
      </c>
      <c r="E474">
        <v>45285</v>
      </c>
      <c r="F474" t="s">
        <v>62</v>
      </c>
      <c r="G474" s="16">
        <v>100</v>
      </c>
      <c r="H474" s="16">
        <v>3556000</v>
      </c>
      <c r="I474" s="16">
        <v>35560000</v>
      </c>
      <c r="K474" s="29" t="str">
        <f t="shared" si="7"/>
        <v>Спир</v>
      </c>
      <c r="L474" s="29" t="s">
        <v>430</v>
      </c>
    </row>
    <row r="475" spans="1:12">
      <c r="A475">
        <v>7064204</v>
      </c>
      <c r="B475" t="s">
        <v>824</v>
      </c>
      <c r="C475" t="s">
        <v>757</v>
      </c>
      <c r="D475" t="s">
        <v>872</v>
      </c>
      <c r="E475">
        <v>45285</v>
      </c>
      <c r="F475" t="s">
        <v>62</v>
      </c>
      <c r="G475" s="16">
        <v>100</v>
      </c>
      <c r="H475" s="16">
        <v>3556000</v>
      </c>
      <c r="I475" s="16">
        <v>35560000</v>
      </c>
      <c r="K475" s="29" t="str">
        <f t="shared" si="7"/>
        <v>Спир</v>
      </c>
      <c r="L475" s="29" t="s">
        <v>430</v>
      </c>
    </row>
    <row r="476" spans="1:12">
      <c r="A476">
        <v>7064203</v>
      </c>
      <c r="B476" t="s">
        <v>824</v>
      </c>
      <c r="C476" t="s">
        <v>671</v>
      </c>
      <c r="D476" t="s">
        <v>672</v>
      </c>
      <c r="E476">
        <v>45285</v>
      </c>
      <c r="F476" t="s">
        <v>62</v>
      </c>
      <c r="G476" s="16">
        <v>10</v>
      </c>
      <c r="H476" s="16">
        <v>3556000</v>
      </c>
      <c r="I476" s="16">
        <v>3556000</v>
      </c>
      <c r="K476" s="29" t="str">
        <f t="shared" si="7"/>
        <v>Спир</v>
      </c>
      <c r="L476" s="29" t="s">
        <v>430</v>
      </c>
    </row>
    <row r="477" spans="1:12">
      <c r="A477">
        <v>7063482</v>
      </c>
      <c r="B477" t="s">
        <v>825</v>
      </c>
      <c r="C477" t="s">
        <v>77</v>
      </c>
      <c r="D477" t="s">
        <v>78</v>
      </c>
      <c r="E477">
        <v>401596</v>
      </c>
      <c r="F477" t="s">
        <v>859</v>
      </c>
      <c r="G477" s="16">
        <v>400</v>
      </c>
      <c r="H477" s="16">
        <v>142240400</v>
      </c>
      <c r="I477" s="16">
        <v>14224040</v>
      </c>
      <c r="K477" s="29" t="str">
        <f t="shared" si="7"/>
        <v>Спир</v>
      </c>
      <c r="L477" s="29" t="s">
        <v>430</v>
      </c>
    </row>
    <row r="478" spans="1:12">
      <c r="A478">
        <v>7063199</v>
      </c>
      <c r="B478" t="s">
        <v>825</v>
      </c>
      <c r="C478" t="s">
        <v>124</v>
      </c>
      <c r="D478" t="s">
        <v>125</v>
      </c>
      <c r="E478">
        <v>45433</v>
      </c>
      <c r="F478" t="s">
        <v>63</v>
      </c>
      <c r="G478" s="16">
        <v>40</v>
      </c>
      <c r="H478" s="16">
        <v>4491200</v>
      </c>
      <c r="I478" s="16">
        <v>17964800</v>
      </c>
      <c r="K478" s="29" t="str">
        <f t="shared" si="7"/>
        <v>Спир</v>
      </c>
      <c r="L478" s="29" t="s">
        <v>430</v>
      </c>
    </row>
    <row r="479" spans="1:12">
      <c r="A479">
        <v>7063188</v>
      </c>
      <c r="B479" t="s">
        <v>825</v>
      </c>
      <c r="C479" t="s">
        <v>671</v>
      </c>
      <c r="D479" t="s">
        <v>672</v>
      </c>
      <c r="E479">
        <v>45285</v>
      </c>
      <c r="F479" t="s">
        <v>62</v>
      </c>
      <c r="G479" s="16">
        <v>10</v>
      </c>
      <c r="H479" s="16">
        <v>3556000</v>
      </c>
      <c r="I479" s="16">
        <v>3556000</v>
      </c>
      <c r="K479" s="29" t="str">
        <f t="shared" si="7"/>
        <v>Спир</v>
      </c>
      <c r="L479" s="29" t="s">
        <v>430</v>
      </c>
    </row>
    <row r="480" spans="1:12">
      <c r="A480">
        <v>7063187</v>
      </c>
      <c r="B480" t="s">
        <v>825</v>
      </c>
      <c r="C480" t="s">
        <v>291</v>
      </c>
      <c r="D480" t="s">
        <v>292</v>
      </c>
      <c r="E480">
        <v>45285</v>
      </c>
      <c r="F480" t="s">
        <v>62</v>
      </c>
      <c r="G480" s="16">
        <v>100</v>
      </c>
      <c r="H480" s="16">
        <v>3556002</v>
      </c>
      <c r="I480" s="16">
        <v>35560020</v>
      </c>
      <c r="K480" s="29" t="str">
        <f t="shared" si="7"/>
        <v>Спир</v>
      </c>
      <c r="L480" s="29" t="s">
        <v>430</v>
      </c>
    </row>
    <row r="481" spans="1:12">
      <c r="A481">
        <v>7062849</v>
      </c>
      <c r="B481" t="s">
        <v>825</v>
      </c>
      <c r="C481" t="s">
        <v>77</v>
      </c>
      <c r="D481" t="s">
        <v>78</v>
      </c>
      <c r="E481">
        <v>401596</v>
      </c>
      <c r="F481" t="s">
        <v>859</v>
      </c>
      <c r="G481" s="16">
        <v>3200</v>
      </c>
      <c r="H481" s="16">
        <v>142240001</v>
      </c>
      <c r="I481" s="16">
        <v>113792000.8</v>
      </c>
      <c r="K481" s="29" t="str">
        <f t="shared" si="7"/>
        <v>Спир</v>
      </c>
      <c r="L481" s="29" t="s">
        <v>430</v>
      </c>
    </row>
    <row r="482" spans="1:12">
      <c r="A482">
        <v>7062162</v>
      </c>
      <c r="B482" t="s">
        <v>825</v>
      </c>
      <c r="C482" t="s">
        <v>140</v>
      </c>
      <c r="D482" t="s">
        <v>141</v>
      </c>
      <c r="E482">
        <v>45285</v>
      </c>
      <c r="F482" t="s">
        <v>62</v>
      </c>
      <c r="G482" s="16">
        <v>100</v>
      </c>
      <c r="H482" s="16">
        <v>3556001</v>
      </c>
      <c r="I482" s="16">
        <v>35560010</v>
      </c>
      <c r="K482" s="29" t="str">
        <f t="shared" si="7"/>
        <v>Спир</v>
      </c>
      <c r="L482" s="29" t="s">
        <v>430</v>
      </c>
    </row>
    <row r="483" spans="1:12">
      <c r="A483">
        <v>7062161</v>
      </c>
      <c r="B483" t="s">
        <v>825</v>
      </c>
      <c r="C483" t="s">
        <v>671</v>
      </c>
      <c r="D483" t="s">
        <v>672</v>
      </c>
      <c r="E483">
        <v>45285</v>
      </c>
      <c r="F483" t="s">
        <v>62</v>
      </c>
      <c r="G483" s="16">
        <v>10</v>
      </c>
      <c r="H483" s="16">
        <v>3556006</v>
      </c>
      <c r="I483" s="16">
        <v>3556006</v>
      </c>
      <c r="K483" s="29" t="str">
        <f t="shared" si="7"/>
        <v>Спир</v>
      </c>
      <c r="L483" s="29" t="s">
        <v>430</v>
      </c>
    </row>
    <row r="484" spans="1:12">
      <c r="A484">
        <v>7061579</v>
      </c>
      <c r="B484" t="s">
        <v>826</v>
      </c>
      <c r="C484" t="s">
        <v>172</v>
      </c>
      <c r="D484" t="s">
        <v>173</v>
      </c>
      <c r="E484">
        <v>401597</v>
      </c>
      <c r="F484" t="s">
        <v>860</v>
      </c>
      <c r="G484" s="16">
        <v>800</v>
      </c>
      <c r="H484" s="16">
        <v>142240005</v>
      </c>
      <c r="I484" s="16">
        <v>284480010</v>
      </c>
      <c r="K484" s="29" t="str">
        <f t="shared" si="7"/>
        <v>Спир</v>
      </c>
      <c r="L484" s="29" t="s">
        <v>430</v>
      </c>
    </row>
    <row r="485" spans="1:12">
      <c r="A485">
        <v>7061578</v>
      </c>
      <c r="B485" t="s">
        <v>826</v>
      </c>
      <c r="C485" t="s">
        <v>648</v>
      </c>
      <c r="D485" t="s">
        <v>649</v>
      </c>
      <c r="E485">
        <v>401596</v>
      </c>
      <c r="F485" t="s">
        <v>859</v>
      </c>
      <c r="G485" s="16">
        <v>3200</v>
      </c>
      <c r="H485" s="16">
        <v>142240000</v>
      </c>
      <c r="I485" s="16">
        <v>113792000</v>
      </c>
      <c r="K485" s="29" t="str">
        <f t="shared" si="7"/>
        <v>Спир</v>
      </c>
      <c r="L485" s="29" t="s">
        <v>430</v>
      </c>
    </row>
    <row r="486" spans="1:12">
      <c r="A486">
        <v>7061383</v>
      </c>
      <c r="B486" t="s">
        <v>826</v>
      </c>
      <c r="C486" t="s">
        <v>116</v>
      </c>
      <c r="D486" t="s">
        <v>117</v>
      </c>
      <c r="E486">
        <v>45285</v>
      </c>
      <c r="F486" t="s">
        <v>62</v>
      </c>
      <c r="G486" s="16">
        <v>500</v>
      </c>
      <c r="H486" s="16">
        <v>3556000</v>
      </c>
      <c r="I486" s="16">
        <v>177800000</v>
      </c>
      <c r="K486" s="29" t="str">
        <f t="shared" si="7"/>
        <v>Спир</v>
      </c>
      <c r="L486" s="29" t="s">
        <v>430</v>
      </c>
    </row>
    <row r="487" spans="1:12">
      <c r="A487">
        <v>7061382</v>
      </c>
      <c r="B487" t="s">
        <v>826</v>
      </c>
      <c r="C487" t="s">
        <v>671</v>
      </c>
      <c r="D487" t="s">
        <v>672</v>
      </c>
      <c r="E487">
        <v>45285</v>
      </c>
      <c r="F487" t="s">
        <v>62</v>
      </c>
      <c r="G487" s="16">
        <v>10</v>
      </c>
      <c r="H487" s="16">
        <v>3556006</v>
      </c>
      <c r="I487" s="16">
        <v>3556006</v>
      </c>
      <c r="K487" s="29" t="str">
        <f t="shared" si="7"/>
        <v>Спир</v>
      </c>
      <c r="L487" s="29" t="s">
        <v>430</v>
      </c>
    </row>
    <row r="488" spans="1:12">
      <c r="A488">
        <v>7060891</v>
      </c>
      <c r="B488" t="s">
        <v>826</v>
      </c>
      <c r="C488" t="s">
        <v>102</v>
      </c>
      <c r="D488" t="s">
        <v>103</v>
      </c>
      <c r="E488">
        <v>401598</v>
      </c>
      <c r="F488" t="s">
        <v>863</v>
      </c>
      <c r="G488" s="16">
        <v>1200</v>
      </c>
      <c r="H488" s="16">
        <v>143561601</v>
      </c>
      <c r="I488" s="16">
        <v>430684803</v>
      </c>
      <c r="K488" s="29" t="str">
        <f t="shared" si="7"/>
        <v>Спир</v>
      </c>
      <c r="L488" s="29" t="s">
        <v>430</v>
      </c>
    </row>
    <row r="489" spans="1:12">
      <c r="A489">
        <v>7060236</v>
      </c>
      <c r="B489" t="s">
        <v>826</v>
      </c>
      <c r="C489" t="s">
        <v>671</v>
      </c>
      <c r="D489" t="s">
        <v>672</v>
      </c>
      <c r="E489">
        <v>45285</v>
      </c>
      <c r="F489" t="s">
        <v>62</v>
      </c>
      <c r="G489" s="16">
        <v>10</v>
      </c>
      <c r="H489" s="16">
        <v>3556000</v>
      </c>
      <c r="I489" s="16">
        <v>3556000</v>
      </c>
      <c r="K489" s="29" t="str">
        <f t="shared" si="7"/>
        <v>Спир</v>
      </c>
      <c r="L489" s="29" t="s">
        <v>430</v>
      </c>
    </row>
    <row r="490" spans="1:12">
      <c r="A490">
        <v>7060235</v>
      </c>
      <c r="B490" t="s">
        <v>826</v>
      </c>
      <c r="C490" t="s">
        <v>185</v>
      </c>
      <c r="D490" t="s">
        <v>186</v>
      </c>
      <c r="E490">
        <v>45285</v>
      </c>
      <c r="F490" t="s">
        <v>62</v>
      </c>
      <c r="G490" s="16">
        <v>200</v>
      </c>
      <c r="H490" s="16">
        <v>3566000</v>
      </c>
      <c r="I490" s="16">
        <v>71320000</v>
      </c>
      <c r="K490" s="29" t="str">
        <f t="shared" si="7"/>
        <v>Спир</v>
      </c>
      <c r="L490" s="29" t="s">
        <v>430</v>
      </c>
    </row>
    <row r="491" spans="1:12">
      <c r="A491">
        <v>7059578</v>
      </c>
      <c r="B491" t="s">
        <v>827</v>
      </c>
      <c r="C491" t="s">
        <v>102</v>
      </c>
      <c r="D491" t="s">
        <v>103</v>
      </c>
      <c r="E491">
        <v>401598</v>
      </c>
      <c r="F491" t="s">
        <v>863</v>
      </c>
      <c r="G491" s="16">
        <v>2000</v>
      </c>
      <c r="H491" s="16">
        <v>143561600</v>
      </c>
      <c r="I491" s="16">
        <v>717808000</v>
      </c>
      <c r="K491" s="29" t="str">
        <f t="shared" si="7"/>
        <v>Спир</v>
      </c>
      <c r="L491" s="29" t="s">
        <v>430</v>
      </c>
    </row>
    <row r="492" spans="1:12">
      <c r="A492">
        <v>7059577</v>
      </c>
      <c r="B492" t="s">
        <v>827</v>
      </c>
      <c r="C492" t="s">
        <v>179</v>
      </c>
      <c r="D492" t="s">
        <v>180</v>
      </c>
      <c r="E492">
        <v>401596</v>
      </c>
      <c r="F492" t="s">
        <v>859</v>
      </c>
      <c r="G492" s="16">
        <v>18000</v>
      </c>
      <c r="H492" s="16">
        <v>142240000</v>
      </c>
      <c r="I492" s="16">
        <v>640080000</v>
      </c>
      <c r="K492" s="29" t="str">
        <f t="shared" si="7"/>
        <v>Спир</v>
      </c>
      <c r="L492" s="29" t="s">
        <v>430</v>
      </c>
    </row>
    <row r="493" spans="1:12">
      <c r="A493">
        <v>7057981</v>
      </c>
      <c r="B493" t="s">
        <v>827</v>
      </c>
      <c r="C493" t="s">
        <v>671</v>
      </c>
      <c r="D493" t="s">
        <v>672</v>
      </c>
      <c r="E493">
        <v>45285</v>
      </c>
      <c r="F493" t="s">
        <v>62</v>
      </c>
      <c r="G493" s="16">
        <v>10</v>
      </c>
      <c r="H493" s="16">
        <v>3556006</v>
      </c>
      <c r="I493" s="16">
        <v>3556006</v>
      </c>
      <c r="K493" s="29" t="str">
        <f t="shared" si="7"/>
        <v>Спир</v>
      </c>
      <c r="L493" s="29" t="s">
        <v>430</v>
      </c>
    </row>
    <row r="494" spans="1:12">
      <c r="A494">
        <v>7057274</v>
      </c>
      <c r="B494" t="s">
        <v>828</v>
      </c>
      <c r="C494" t="s">
        <v>79</v>
      </c>
      <c r="D494" t="s">
        <v>80</v>
      </c>
      <c r="E494">
        <v>401596</v>
      </c>
      <c r="F494" t="s">
        <v>859</v>
      </c>
      <c r="G494" s="16">
        <v>1600</v>
      </c>
      <c r="H494" s="16">
        <v>142240000</v>
      </c>
      <c r="I494" s="16">
        <v>56896000</v>
      </c>
      <c r="K494" s="29" t="str">
        <f t="shared" si="7"/>
        <v>Спир</v>
      </c>
      <c r="L494" s="29" t="s">
        <v>430</v>
      </c>
    </row>
    <row r="495" spans="1:12">
      <c r="A495">
        <v>7055723</v>
      </c>
      <c r="B495" t="s">
        <v>828</v>
      </c>
      <c r="C495" t="s">
        <v>641</v>
      </c>
      <c r="D495" t="s">
        <v>642</v>
      </c>
      <c r="E495">
        <v>45285</v>
      </c>
      <c r="F495" t="s">
        <v>62</v>
      </c>
      <c r="G495" s="16">
        <v>60</v>
      </c>
      <c r="H495" s="16">
        <v>3556001</v>
      </c>
      <c r="I495" s="16">
        <v>21336006</v>
      </c>
      <c r="K495" s="29" t="str">
        <f t="shared" si="7"/>
        <v>Спир</v>
      </c>
      <c r="L495" s="29" t="s">
        <v>430</v>
      </c>
    </row>
    <row r="496" spans="1:12">
      <c r="A496">
        <v>7054512</v>
      </c>
      <c r="B496" t="s">
        <v>829</v>
      </c>
      <c r="C496" t="s">
        <v>856</v>
      </c>
      <c r="D496" t="s">
        <v>873</v>
      </c>
      <c r="E496">
        <v>45285</v>
      </c>
      <c r="F496" t="s">
        <v>62</v>
      </c>
      <c r="G496" s="16">
        <v>10</v>
      </c>
      <c r="H496" s="16">
        <v>3556001</v>
      </c>
      <c r="I496" s="16">
        <v>3556001</v>
      </c>
      <c r="K496" s="29" t="str">
        <f t="shared" si="7"/>
        <v>Спир</v>
      </c>
      <c r="L496" s="29" t="s">
        <v>430</v>
      </c>
    </row>
    <row r="497" spans="1:12">
      <c r="A497">
        <v>7053124</v>
      </c>
      <c r="B497" t="s">
        <v>829</v>
      </c>
      <c r="C497" t="s">
        <v>185</v>
      </c>
      <c r="D497" t="s">
        <v>186</v>
      </c>
      <c r="E497">
        <v>45285</v>
      </c>
      <c r="F497" t="s">
        <v>62</v>
      </c>
      <c r="G497" s="16">
        <v>200</v>
      </c>
      <c r="H497" s="16">
        <v>3556000</v>
      </c>
      <c r="I497" s="16">
        <v>71120000</v>
      </c>
      <c r="K497" s="29" t="str">
        <f t="shared" si="7"/>
        <v>Спир</v>
      </c>
      <c r="L497" s="29" t="s">
        <v>430</v>
      </c>
    </row>
    <row r="498" spans="1:12">
      <c r="A498">
        <v>7053123</v>
      </c>
      <c r="B498" t="s">
        <v>829</v>
      </c>
      <c r="C498" t="s">
        <v>662</v>
      </c>
      <c r="D498" t="s">
        <v>663</v>
      </c>
      <c r="E498">
        <v>45285</v>
      </c>
      <c r="F498" t="s">
        <v>62</v>
      </c>
      <c r="G498" s="16">
        <v>100</v>
      </c>
      <c r="H498" s="16">
        <v>3556001</v>
      </c>
      <c r="I498" s="16">
        <v>35560010</v>
      </c>
      <c r="K498" s="29" t="str">
        <f t="shared" si="7"/>
        <v>Спир</v>
      </c>
      <c r="L498" s="29" t="s">
        <v>430</v>
      </c>
    </row>
    <row r="499" spans="1:12">
      <c r="A499">
        <v>7050652</v>
      </c>
      <c r="B499" t="s">
        <v>830</v>
      </c>
      <c r="C499" t="s">
        <v>662</v>
      </c>
      <c r="D499" t="s">
        <v>663</v>
      </c>
      <c r="E499">
        <v>45285</v>
      </c>
      <c r="F499" t="s">
        <v>62</v>
      </c>
      <c r="G499" s="16">
        <v>900</v>
      </c>
      <c r="H499" s="16">
        <v>3556001</v>
      </c>
      <c r="I499" s="16">
        <v>320040090</v>
      </c>
      <c r="K499" s="29" t="str">
        <f t="shared" si="7"/>
        <v>Спир</v>
      </c>
      <c r="L499" s="29" t="s">
        <v>430</v>
      </c>
    </row>
    <row r="500" spans="1:12">
      <c r="A500">
        <v>7049869</v>
      </c>
      <c r="B500" t="s">
        <v>831</v>
      </c>
      <c r="C500" t="s">
        <v>66</v>
      </c>
      <c r="D500" t="s">
        <v>67</v>
      </c>
      <c r="E500">
        <v>401599</v>
      </c>
      <c r="F500" t="s">
        <v>861</v>
      </c>
      <c r="G500" s="16">
        <v>3200</v>
      </c>
      <c r="H500" s="16">
        <v>143561601</v>
      </c>
      <c r="I500" s="16">
        <v>114849280.8</v>
      </c>
      <c r="K500" s="29" t="str">
        <f t="shared" si="7"/>
        <v>Спир</v>
      </c>
      <c r="L500" s="29" t="s">
        <v>430</v>
      </c>
    </row>
    <row r="501" spans="1:12">
      <c r="A501">
        <v>7049063</v>
      </c>
      <c r="B501" t="s">
        <v>831</v>
      </c>
      <c r="C501" t="s">
        <v>86</v>
      </c>
      <c r="D501" t="s">
        <v>87</v>
      </c>
      <c r="E501">
        <v>401596</v>
      </c>
      <c r="F501" t="s">
        <v>859</v>
      </c>
      <c r="G501" s="16">
        <v>12800</v>
      </c>
      <c r="H501" s="16">
        <v>142240000</v>
      </c>
      <c r="I501" s="16">
        <v>455168000</v>
      </c>
      <c r="K501" s="29" t="str">
        <f t="shared" si="7"/>
        <v>Спир</v>
      </c>
      <c r="L501" s="29" t="s">
        <v>430</v>
      </c>
    </row>
    <row r="502" spans="1:12">
      <c r="A502">
        <v>7048380</v>
      </c>
      <c r="B502" t="s">
        <v>831</v>
      </c>
      <c r="C502" t="s">
        <v>275</v>
      </c>
      <c r="D502" t="s">
        <v>282</v>
      </c>
      <c r="E502">
        <v>45433</v>
      </c>
      <c r="F502" t="s">
        <v>63</v>
      </c>
      <c r="G502" s="16">
        <v>200</v>
      </c>
      <c r="H502" s="16">
        <v>4491200</v>
      </c>
      <c r="I502" s="16">
        <v>89824000</v>
      </c>
      <c r="K502" s="29" t="str">
        <f t="shared" si="7"/>
        <v>Спир</v>
      </c>
      <c r="L502" s="29" t="s">
        <v>430</v>
      </c>
    </row>
    <row r="503" spans="1:12">
      <c r="A503">
        <v>7046550</v>
      </c>
      <c r="B503" t="s">
        <v>832</v>
      </c>
      <c r="C503" t="s">
        <v>107</v>
      </c>
      <c r="D503" t="s">
        <v>108</v>
      </c>
      <c r="E503">
        <v>401599</v>
      </c>
      <c r="F503" t="s">
        <v>861</v>
      </c>
      <c r="G503" s="16">
        <v>3200</v>
      </c>
      <c r="H503" s="16">
        <v>143561600</v>
      </c>
      <c r="I503" s="16">
        <v>114849280</v>
      </c>
      <c r="K503" s="29" t="str">
        <f t="shared" si="7"/>
        <v>Спир</v>
      </c>
      <c r="L503" s="29" t="s">
        <v>430</v>
      </c>
    </row>
    <row r="504" spans="1:12">
      <c r="A504">
        <v>7046549</v>
      </c>
      <c r="B504" t="s">
        <v>832</v>
      </c>
      <c r="C504" t="s">
        <v>107</v>
      </c>
      <c r="D504" t="s">
        <v>108</v>
      </c>
      <c r="E504">
        <v>401599</v>
      </c>
      <c r="F504" t="s">
        <v>861</v>
      </c>
      <c r="G504" s="16">
        <v>3200</v>
      </c>
      <c r="H504" s="16">
        <v>143561600</v>
      </c>
      <c r="I504" s="16">
        <v>114849280</v>
      </c>
      <c r="K504" s="29" t="str">
        <f t="shared" si="7"/>
        <v>Спир</v>
      </c>
      <c r="L504" s="29" t="s">
        <v>430</v>
      </c>
    </row>
    <row r="505" spans="1:12">
      <c r="A505">
        <v>7046548</v>
      </c>
      <c r="B505" t="s">
        <v>832</v>
      </c>
      <c r="C505" t="s">
        <v>107</v>
      </c>
      <c r="D505" t="s">
        <v>108</v>
      </c>
      <c r="E505">
        <v>401599</v>
      </c>
      <c r="F505" t="s">
        <v>861</v>
      </c>
      <c r="G505" s="16">
        <v>3200</v>
      </c>
      <c r="H505" s="16">
        <v>143561600</v>
      </c>
      <c r="I505" s="16">
        <v>114849280</v>
      </c>
      <c r="K505" s="29" t="str">
        <f t="shared" si="7"/>
        <v>Спир</v>
      </c>
      <c r="L505" s="29" t="s">
        <v>430</v>
      </c>
    </row>
    <row r="506" spans="1:12">
      <c r="A506">
        <v>7046547</v>
      </c>
      <c r="B506" t="s">
        <v>832</v>
      </c>
      <c r="C506" t="s">
        <v>107</v>
      </c>
      <c r="D506" t="s">
        <v>108</v>
      </c>
      <c r="E506">
        <v>401599</v>
      </c>
      <c r="F506" t="s">
        <v>861</v>
      </c>
      <c r="G506" s="16">
        <v>3200</v>
      </c>
      <c r="H506" s="16">
        <v>143561600</v>
      </c>
      <c r="I506" s="16">
        <v>114849280</v>
      </c>
      <c r="K506" s="29" t="str">
        <f t="shared" si="7"/>
        <v>Спир</v>
      </c>
      <c r="L506" s="29" t="s">
        <v>430</v>
      </c>
    </row>
    <row r="507" spans="1:12">
      <c r="A507">
        <v>7045872</v>
      </c>
      <c r="B507" t="s">
        <v>832</v>
      </c>
      <c r="C507" t="s">
        <v>81</v>
      </c>
      <c r="D507" t="s">
        <v>82</v>
      </c>
      <c r="E507">
        <v>45285</v>
      </c>
      <c r="F507" t="s">
        <v>62</v>
      </c>
      <c r="G507" s="16">
        <v>600</v>
      </c>
      <c r="H507" s="16">
        <v>3556000</v>
      </c>
      <c r="I507" s="16">
        <v>213360000</v>
      </c>
      <c r="K507" s="29" t="str">
        <f t="shared" si="7"/>
        <v>Спир</v>
      </c>
      <c r="L507" s="29" t="s">
        <v>430</v>
      </c>
    </row>
    <row r="508" spans="1:12">
      <c r="A508">
        <v>7044092</v>
      </c>
      <c r="B508" t="s">
        <v>833</v>
      </c>
      <c r="C508" t="s">
        <v>179</v>
      </c>
      <c r="D508" t="s">
        <v>180</v>
      </c>
      <c r="E508">
        <v>401596</v>
      </c>
      <c r="F508" t="s">
        <v>859</v>
      </c>
      <c r="G508" s="16">
        <v>6000</v>
      </c>
      <c r="H508" s="16">
        <v>142240000</v>
      </c>
      <c r="I508" s="16">
        <v>213360000</v>
      </c>
      <c r="K508" s="29" t="str">
        <f t="shared" si="7"/>
        <v>Спир</v>
      </c>
      <c r="L508" s="29" t="s">
        <v>430</v>
      </c>
    </row>
    <row r="509" spans="1:12">
      <c r="A509">
        <v>7044091</v>
      </c>
      <c r="B509" t="s">
        <v>833</v>
      </c>
      <c r="C509" t="s">
        <v>79</v>
      </c>
      <c r="D509" t="s">
        <v>80</v>
      </c>
      <c r="E509">
        <v>401596</v>
      </c>
      <c r="F509" t="s">
        <v>859</v>
      </c>
      <c r="G509" s="16">
        <v>1600</v>
      </c>
      <c r="H509" s="16">
        <v>142240001</v>
      </c>
      <c r="I509" s="16">
        <v>56896000.399999999</v>
      </c>
      <c r="K509" s="29" t="str">
        <f t="shared" si="7"/>
        <v>Спир</v>
      </c>
      <c r="L509" s="29" t="s">
        <v>430</v>
      </c>
    </row>
    <row r="510" spans="1:12">
      <c r="A510">
        <v>7043380</v>
      </c>
      <c r="B510" t="s">
        <v>833</v>
      </c>
      <c r="C510" t="s">
        <v>293</v>
      </c>
      <c r="D510" t="s">
        <v>242</v>
      </c>
      <c r="E510">
        <v>45285</v>
      </c>
      <c r="F510" t="s">
        <v>62</v>
      </c>
      <c r="G510" s="16">
        <v>50</v>
      </c>
      <c r="H510" s="16">
        <v>3556000</v>
      </c>
      <c r="I510" s="16">
        <v>17780000</v>
      </c>
      <c r="K510" s="29" t="str">
        <f t="shared" si="7"/>
        <v>Спир</v>
      </c>
      <c r="L510" s="29" t="s">
        <v>430</v>
      </c>
    </row>
    <row r="511" spans="1:12">
      <c r="A511">
        <v>7043379</v>
      </c>
      <c r="B511" t="s">
        <v>833</v>
      </c>
      <c r="C511" t="s">
        <v>185</v>
      </c>
      <c r="D511" t="s">
        <v>186</v>
      </c>
      <c r="E511">
        <v>45285</v>
      </c>
      <c r="F511" t="s">
        <v>62</v>
      </c>
      <c r="G511" s="16">
        <v>200</v>
      </c>
      <c r="H511" s="16">
        <v>3556000</v>
      </c>
      <c r="I511" s="16">
        <v>71120000</v>
      </c>
      <c r="K511" s="29" t="str">
        <f t="shared" si="7"/>
        <v>Спир</v>
      </c>
      <c r="L511" s="29" t="s">
        <v>430</v>
      </c>
    </row>
    <row r="512" spans="1:12">
      <c r="A512">
        <v>7042445</v>
      </c>
      <c r="B512" t="s">
        <v>834</v>
      </c>
      <c r="C512" t="s">
        <v>857</v>
      </c>
      <c r="D512" t="s">
        <v>874</v>
      </c>
      <c r="E512">
        <v>401596</v>
      </c>
      <c r="F512" t="s">
        <v>859</v>
      </c>
      <c r="G512" s="16">
        <v>3200</v>
      </c>
      <c r="H512" s="16">
        <v>142240000</v>
      </c>
      <c r="I512" s="16">
        <v>113792000</v>
      </c>
      <c r="K512" s="29" t="str">
        <f t="shared" si="7"/>
        <v>Спир</v>
      </c>
      <c r="L512" s="29" t="s">
        <v>430</v>
      </c>
    </row>
    <row r="513" spans="1:12">
      <c r="A513">
        <v>7042195</v>
      </c>
      <c r="B513" t="s">
        <v>834</v>
      </c>
      <c r="C513" t="s">
        <v>112</v>
      </c>
      <c r="D513" t="s">
        <v>113</v>
      </c>
      <c r="E513">
        <v>45433</v>
      </c>
      <c r="F513" t="s">
        <v>63</v>
      </c>
      <c r="G513" s="16">
        <v>100</v>
      </c>
      <c r="H513" s="16">
        <v>4491200</v>
      </c>
      <c r="I513" s="16">
        <v>44912000</v>
      </c>
      <c r="K513" s="29" t="str">
        <f t="shared" si="7"/>
        <v>Спир</v>
      </c>
      <c r="L513" s="29" t="s">
        <v>430</v>
      </c>
    </row>
    <row r="514" spans="1:12">
      <c r="A514">
        <v>7042174</v>
      </c>
      <c r="B514" t="s">
        <v>834</v>
      </c>
      <c r="C514" t="s">
        <v>291</v>
      </c>
      <c r="D514" t="s">
        <v>292</v>
      </c>
      <c r="E514">
        <v>45285</v>
      </c>
      <c r="F514" t="s">
        <v>62</v>
      </c>
      <c r="G514" s="16">
        <v>100</v>
      </c>
      <c r="H514" s="16">
        <v>3556000</v>
      </c>
      <c r="I514" s="16">
        <v>35560000</v>
      </c>
      <c r="K514" s="29" t="str">
        <f t="shared" si="7"/>
        <v>Спир</v>
      </c>
      <c r="L514" s="29" t="s">
        <v>430</v>
      </c>
    </row>
    <row r="515" spans="1:12">
      <c r="A515">
        <v>7040706</v>
      </c>
      <c r="B515" t="s">
        <v>834</v>
      </c>
      <c r="C515" t="s">
        <v>655</v>
      </c>
      <c r="D515" t="s">
        <v>656</v>
      </c>
      <c r="E515">
        <v>45285</v>
      </c>
      <c r="F515" t="s">
        <v>62</v>
      </c>
      <c r="G515" s="16">
        <v>200</v>
      </c>
      <c r="H515" s="16">
        <v>3556005</v>
      </c>
      <c r="I515" s="16">
        <v>71120100</v>
      </c>
      <c r="K515" s="29" t="str">
        <f t="shared" si="7"/>
        <v>Спир</v>
      </c>
      <c r="L515" s="29" t="s">
        <v>430</v>
      </c>
    </row>
    <row r="516" spans="1:12">
      <c r="A516">
        <v>7039568</v>
      </c>
      <c r="B516" t="s">
        <v>835</v>
      </c>
      <c r="C516" t="s">
        <v>126</v>
      </c>
      <c r="D516" t="s">
        <v>127</v>
      </c>
      <c r="E516">
        <v>45433</v>
      </c>
      <c r="F516" t="s">
        <v>63</v>
      </c>
      <c r="G516" s="16">
        <v>100</v>
      </c>
      <c r="H516" s="16">
        <v>4491200</v>
      </c>
      <c r="I516" s="16">
        <v>44912000</v>
      </c>
      <c r="K516" s="29" t="str">
        <f t="shared" si="7"/>
        <v>Спир</v>
      </c>
      <c r="L516" s="29" t="s">
        <v>430</v>
      </c>
    </row>
    <row r="517" spans="1:12">
      <c r="A517">
        <v>7039553</v>
      </c>
      <c r="B517" t="s">
        <v>835</v>
      </c>
      <c r="C517" t="s">
        <v>90</v>
      </c>
      <c r="D517" t="s">
        <v>91</v>
      </c>
      <c r="E517">
        <v>45285</v>
      </c>
      <c r="F517" t="s">
        <v>62</v>
      </c>
      <c r="G517" s="16">
        <v>250</v>
      </c>
      <c r="H517" s="16">
        <v>3565510</v>
      </c>
      <c r="I517" s="16">
        <v>89137750</v>
      </c>
      <c r="K517" s="29" t="str">
        <f t="shared" ref="K517:K580" si="8">LEFT(F517,4)</f>
        <v>Спир</v>
      </c>
      <c r="L517" s="29" t="s">
        <v>430</v>
      </c>
    </row>
    <row r="518" spans="1:12">
      <c r="A518">
        <v>7038922</v>
      </c>
      <c r="B518" t="s">
        <v>835</v>
      </c>
      <c r="C518" t="s">
        <v>172</v>
      </c>
      <c r="D518" t="s">
        <v>173</v>
      </c>
      <c r="E518">
        <v>401597</v>
      </c>
      <c r="F518" t="s">
        <v>860</v>
      </c>
      <c r="G518" s="16">
        <v>800</v>
      </c>
      <c r="H518" s="16">
        <v>142240005</v>
      </c>
      <c r="I518" s="16">
        <v>284480010</v>
      </c>
      <c r="K518" s="29" t="str">
        <f t="shared" si="8"/>
        <v>Спир</v>
      </c>
      <c r="L518" s="29" t="s">
        <v>430</v>
      </c>
    </row>
    <row r="519" spans="1:12">
      <c r="A519">
        <v>7038921</v>
      </c>
      <c r="B519" t="s">
        <v>835</v>
      </c>
      <c r="C519" t="s">
        <v>179</v>
      </c>
      <c r="D519" t="s">
        <v>180</v>
      </c>
      <c r="E519">
        <v>401596</v>
      </c>
      <c r="F519" t="s">
        <v>859</v>
      </c>
      <c r="G519" s="16">
        <v>6000</v>
      </c>
      <c r="H519" s="16">
        <v>142240000</v>
      </c>
      <c r="I519" s="16">
        <v>213360000</v>
      </c>
      <c r="K519" s="29" t="str">
        <f t="shared" si="8"/>
        <v>Спир</v>
      </c>
      <c r="L519" s="29" t="s">
        <v>430</v>
      </c>
    </row>
    <row r="520" spans="1:12">
      <c r="A520">
        <v>7038177</v>
      </c>
      <c r="B520" t="s">
        <v>835</v>
      </c>
      <c r="C520" t="s">
        <v>88</v>
      </c>
      <c r="D520" t="s">
        <v>89</v>
      </c>
      <c r="E520">
        <v>45285</v>
      </c>
      <c r="F520" t="s">
        <v>62</v>
      </c>
      <c r="G520" s="16">
        <v>100</v>
      </c>
      <c r="H520" s="16">
        <v>3556000</v>
      </c>
      <c r="I520" s="16">
        <v>35560000</v>
      </c>
      <c r="K520" s="29" t="str">
        <f t="shared" si="8"/>
        <v>Спир</v>
      </c>
      <c r="L520" s="29" t="s">
        <v>430</v>
      </c>
    </row>
    <row r="521" spans="1:12">
      <c r="A521">
        <v>7037128</v>
      </c>
      <c r="B521" t="s">
        <v>836</v>
      </c>
      <c r="C521" t="s">
        <v>183</v>
      </c>
      <c r="D521" t="s">
        <v>184</v>
      </c>
      <c r="E521">
        <v>45433</v>
      </c>
      <c r="F521" t="s">
        <v>63</v>
      </c>
      <c r="G521" s="16">
        <v>30</v>
      </c>
      <c r="H521" s="16">
        <v>4491200</v>
      </c>
      <c r="I521" s="16">
        <v>13473600</v>
      </c>
      <c r="K521" s="29" t="str">
        <f t="shared" si="8"/>
        <v>Спир</v>
      </c>
      <c r="L521" s="29" t="s">
        <v>430</v>
      </c>
    </row>
    <row r="522" spans="1:12">
      <c r="A522">
        <v>7037107</v>
      </c>
      <c r="B522" t="s">
        <v>836</v>
      </c>
      <c r="C522" t="s">
        <v>641</v>
      </c>
      <c r="D522" t="s">
        <v>642</v>
      </c>
      <c r="E522">
        <v>45285</v>
      </c>
      <c r="F522" t="s">
        <v>62</v>
      </c>
      <c r="G522" s="16">
        <v>60</v>
      </c>
      <c r="H522" s="16">
        <v>3556001</v>
      </c>
      <c r="I522" s="16">
        <v>21336006</v>
      </c>
      <c r="K522" s="29" t="str">
        <f t="shared" si="8"/>
        <v>Спир</v>
      </c>
      <c r="L522" s="29" t="s">
        <v>430</v>
      </c>
    </row>
    <row r="523" spans="1:12">
      <c r="A523">
        <v>7035768</v>
      </c>
      <c r="B523" t="s">
        <v>836</v>
      </c>
      <c r="C523" t="s">
        <v>75</v>
      </c>
      <c r="D523" t="s">
        <v>76</v>
      </c>
      <c r="E523">
        <v>45285</v>
      </c>
      <c r="F523" t="s">
        <v>62</v>
      </c>
      <c r="G523" s="16">
        <v>50</v>
      </c>
      <c r="H523" s="16">
        <v>3556000</v>
      </c>
      <c r="I523" s="16">
        <v>17780000</v>
      </c>
      <c r="K523" s="29" t="str">
        <f t="shared" si="8"/>
        <v>Спир</v>
      </c>
      <c r="L523" s="29" t="s">
        <v>430</v>
      </c>
    </row>
    <row r="524" spans="1:12">
      <c r="A524">
        <v>7034534</v>
      </c>
      <c r="B524" t="s">
        <v>837</v>
      </c>
      <c r="C524" t="s">
        <v>185</v>
      </c>
      <c r="D524" t="s">
        <v>186</v>
      </c>
      <c r="E524">
        <v>45285</v>
      </c>
      <c r="F524" t="s">
        <v>62</v>
      </c>
      <c r="G524" s="16">
        <v>200</v>
      </c>
      <c r="H524" s="16">
        <v>3556000</v>
      </c>
      <c r="I524" s="16">
        <v>71120000</v>
      </c>
      <c r="K524" s="29" t="str">
        <f t="shared" si="8"/>
        <v>Спир</v>
      </c>
      <c r="L524" s="29" t="s">
        <v>430</v>
      </c>
    </row>
    <row r="525" spans="1:12">
      <c r="A525">
        <v>7032057</v>
      </c>
      <c r="B525" t="s">
        <v>838</v>
      </c>
      <c r="C525" t="s">
        <v>179</v>
      </c>
      <c r="D525" t="s">
        <v>180</v>
      </c>
      <c r="E525">
        <v>401596</v>
      </c>
      <c r="F525" t="s">
        <v>859</v>
      </c>
      <c r="G525" s="16">
        <v>6000</v>
      </c>
      <c r="H525" s="16">
        <v>142240000</v>
      </c>
      <c r="I525" s="16">
        <v>213360000</v>
      </c>
      <c r="K525" s="29" t="str">
        <f t="shared" si="8"/>
        <v>Спир</v>
      </c>
      <c r="L525" s="29" t="s">
        <v>430</v>
      </c>
    </row>
    <row r="526" spans="1:12">
      <c r="A526">
        <v>7031825</v>
      </c>
      <c r="B526" t="s">
        <v>838</v>
      </c>
      <c r="C526" t="s">
        <v>183</v>
      </c>
      <c r="D526" t="s">
        <v>184</v>
      </c>
      <c r="E526">
        <v>45433</v>
      </c>
      <c r="F526" t="s">
        <v>63</v>
      </c>
      <c r="G526" s="16">
        <v>40</v>
      </c>
      <c r="H526" s="16">
        <v>4491200</v>
      </c>
      <c r="I526" s="16">
        <v>17964800</v>
      </c>
      <c r="K526" s="29" t="str">
        <f t="shared" si="8"/>
        <v>Спир</v>
      </c>
      <c r="L526" s="29" t="s">
        <v>430</v>
      </c>
    </row>
    <row r="527" spans="1:12">
      <c r="A527">
        <v>7031824</v>
      </c>
      <c r="B527" t="s">
        <v>838</v>
      </c>
      <c r="C527" t="s">
        <v>744</v>
      </c>
      <c r="D527" t="s">
        <v>745</v>
      </c>
      <c r="E527">
        <v>45433</v>
      </c>
      <c r="F527" t="s">
        <v>63</v>
      </c>
      <c r="G527" s="16">
        <v>30</v>
      </c>
      <c r="H527" s="16">
        <v>4491200</v>
      </c>
      <c r="I527" s="16">
        <v>13473600</v>
      </c>
      <c r="K527" s="29" t="str">
        <f t="shared" si="8"/>
        <v>Спир</v>
      </c>
      <c r="L527" s="29" t="s">
        <v>430</v>
      </c>
    </row>
    <row r="528" spans="1:12">
      <c r="A528">
        <v>7031806</v>
      </c>
      <c r="B528" t="s">
        <v>838</v>
      </c>
      <c r="C528" t="s">
        <v>116</v>
      </c>
      <c r="D528" t="s">
        <v>117</v>
      </c>
      <c r="E528">
        <v>45285</v>
      </c>
      <c r="F528" t="s">
        <v>62</v>
      </c>
      <c r="G528" s="16">
        <v>500</v>
      </c>
      <c r="H528" s="16">
        <v>3556000</v>
      </c>
      <c r="I528" s="16">
        <v>177800000</v>
      </c>
      <c r="K528" s="29" t="str">
        <f t="shared" si="8"/>
        <v>Спир</v>
      </c>
      <c r="L528" s="29" t="s">
        <v>430</v>
      </c>
    </row>
    <row r="529" spans="1:12">
      <c r="A529">
        <v>7031805</v>
      </c>
      <c r="B529" t="s">
        <v>838</v>
      </c>
      <c r="C529" t="s">
        <v>94</v>
      </c>
      <c r="D529" t="s">
        <v>95</v>
      </c>
      <c r="E529">
        <v>45285</v>
      </c>
      <c r="F529" t="s">
        <v>62</v>
      </c>
      <c r="G529" s="16">
        <v>300</v>
      </c>
      <c r="H529" s="16">
        <v>3556000</v>
      </c>
      <c r="I529" s="16">
        <v>106680000</v>
      </c>
      <c r="K529" s="29" t="str">
        <f t="shared" si="8"/>
        <v>Спир</v>
      </c>
      <c r="L529" s="29" t="s">
        <v>430</v>
      </c>
    </row>
    <row r="530" spans="1:12">
      <c r="A530">
        <v>7026078</v>
      </c>
      <c r="B530" t="s">
        <v>839</v>
      </c>
      <c r="C530" t="s">
        <v>107</v>
      </c>
      <c r="D530" t="s">
        <v>108</v>
      </c>
      <c r="E530">
        <v>401598</v>
      </c>
      <c r="F530" t="s">
        <v>863</v>
      </c>
      <c r="G530" s="16">
        <v>3200</v>
      </c>
      <c r="H530" s="16">
        <v>143561600</v>
      </c>
      <c r="I530" s="16">
        <v>1148492800</v>
      </c>
      <c r="K530" s="29" t="str">
        <f t="shared" si="8"/>
        <v>Спир</v>
      </c>
      <c r="L530" s="29" t="s">
        <v>430</v>
      </c>
    </row>
    <row r="531" spans="1:12">
      <c r="A531">
        <v>7026077</v>
      </c>
      <c r="B531" t="s">
        <v>839</v>
      </c>
      <c r="C531" t="s">
        <v>107</v>
      </c>
      <c r="D531" t="s">
        <v>108</v>
      </c>
      <c r="E531">
        <v>401598</v>
      </c>
      <c r="F531" t="s">
        <v>863</v>
      </c>
      <c r="G531" s="16">
        <v>3200</v>
      </c>
      <c r="H531" s="16">
        <v>143561600</v>
      </c>
      <c r="I531" s="16">
        <v>1148492800</v>
      </c>
      <c r="K531" s="29" t="str">
        <f t="shared" si="8"/>
        <v>Спир</v>
      </c>
      <c r="L531" s="29" t="s">
        <v>430</v>
      </c>
    </row>
    <row r="532" spans="1:12">
      <c r="A532">
        <v>7024887</v>
      </c>
      <c r="B532" t="s">
        <v>839</v>
      </c>
      <c r="C532" t="s">
        <v>107</v>
      </c>
      <c r="D532" t="s">
        <v>108</v>
      </c>
      <c r="E532">
        <v>401596</v>
      </c>
      <c r="F532" t="s">
        <v>859</v>
      </c>
      <c r="G532" s="16">
        <v>3200</v>
      </c>
      <c r="H532" s="16">
        <v>142240000</v>
      </c>
      <c r="I532" s="16">
        <v>113792000</v>
      </c>
      <c r="K532" s="29" t="str">
        <f t="shared" si="8"/>
        <v>Спир</v>
      </c>
      <c r="L532" s="29" t="s">
        <v>430</v>
      </c>
    </row>
    <row r="533" spans="1:12">
      <c r="A533">
        <v>7024886</v>
      </c>
      <c r="B533" t="s">
        <v>839</v>
      </c>
      <c r="C533" t="s">
        <v>107</v>
      </c>
      <c r="D533" t="s">
        <v>108</v>
      </c>
      <c r="E533">
        <v>401596</v>
      </c>
      <c r="F533" t="s">
        <v>859</v>
      </c>
      <c r="G533" s="16">
        <v>3200</v>
      </c>
      <c r="H533" s="16">
        <v>142240000</v>
      </c>
      <c r="I533" s="16">
        <v>113792000</v>
      </c>
      <c r="K533" s="29" t="str">
        <f t="shared" si="8"/>
        <v>Спир</v>
      </c>
      <c r="L533" s="29" t="s">
        <v>430</v>
      </c>
    </row>
    <row r="534" spans="1:12">
      <c r="A534">
        <v>7024153</v>
      </c>
      <c r="B534" t="s">
        <v>839</v>
      </c>
      <c r="C534" t="s">
        <v>655</v>
      </c>
      <c r="D534" t="s">
        <v>656</v>
      </c>
      <c r="E534">
        <v>45285</v>
      </c>
      <c r="F534" t="s">
        <v>62</v>
      </c>
      <c r="G534" s="16">
        <v>200</v>
      </c>
      <c r="H534" s="16">
        <v>3556005</v>
      </c>
      <c r="I534" s="16">
        <v>71120100</v>
      </c>
      <c r="K534" s="29" t="str">
        <f t="shared" si="8"/>
        <v>Спир</v>
      </c>
      <c r="L534" s="29" t="s">
        <v>430</v>
      </c>
    </row>
    <row r="535" spans="1:12">
      <c r="A535">
        <v>7024152</v>
      </c>
      <c r="B535" t="s">
        <v>839</v>
      </c>
      <c r="C535" t="s">
        <v>226</v>
      </c>
      <c r="D535" t="s">
        <v>227</v>
      </c>
      <c r="E535">
        <v>45285</v>
      </c>
      <c r="F535" t="s">
        <v>62</v>
      </c>
      <c r="G535" s="16">
        <v>300</v>
      </c>
      <c r="H535" s="16">
        <v>3556100</v>
      </c>
      <c r="I535" s="16">
        <v>106683000</v>
      </c>
      <c r="K535" s="29" t="str">
        <f t="shared" si="8"/>
        <v>Спир</v>
      </c>
      <c r="L535" s="29" t="s">
        <v>430</v>
      </c>
    </row>
    <row r="536" spans="1:12">
      <c r="A536">
        <v>7022093</v>
      </c>
      <c r="B536" t="s">
        <v>840</v>
      </c>
      <c r="C536" t="s">
        <v>393</v>
      </c>
      <c r="D536" t="s">
        <v>394</v>
      </c>
      <c r="E536">
        <v>401597</v>
      </c>
      <c r="F536" t="s">
        <v>860</v>
      </c>
      <c r="G536" s="16">
        <v>1600</v>
      </c>
      <c r="H536" s="16">
        <v>142240000</v>
      </c>
      <c r="I536" s="16">
        <v>568960000</v>
      </c>
      <c r="K536" s="29" t="str">
        <f t="shared" si="8"/>
        <v>Спир</v>
      </c>
      <c r="L536" s="29" t="s">
        <v>430</v>
      </c>
    </row>
    <row r="537" spans="1:12">
      <c r="A537">
        <v>7021200</v>
      </c>
      <c r="B537" t="s">
        <v>840</v>
      </c>
      <c r="C537" t="s">
        <v>185</v>
      </c>
      <c r="D537" t="s">
        <v>186</v>
      </c>
      <c r="E537">
        <v>45285</v>
      </c>
      <c r="F537" t="s">
        <v>62</v>
      </c>
      <c r="G537" s="16">
        <v>200</v>
      </c>
      <c r="H537" s="16">
        <v>3556999</v>
      </c>
      <c r="I537" s="16">
        <v>71139980</v>
      </c>
      <c r="K537" s="29" t="str">
        <f t="shared" si="8"/>
        <v>Спир</v>
      </c>
      <c r="L537" s="29" t="s">
        <v>430</v>
      </c>
    </row>
    <row r="538" spans="1:12">
      <c r="A538">
        <v>7020217</v>
      </c>
      <c r="B538" t="s">
        <v>841</v>
      </c>
      <c r="C538" t="s">
        <v>179</v>
      </c>
      <c r="D538" t="s">
        <v>180</v>
      </c>
      <c r="E538">
        <v>401596</v>
      </c>
      <c r="F538" t="s">
        <v>859</v>
      </c>
      <c r="G538" s="16">
        <v>6000</v>
      </c>
      <c r="H538" s="16">
        <v>142240000</v>
      </c>
      <c r="I538" s="16">
        <v>213360000</v>
      </c>
      <c r="K538" s="29" t="str">
        <f t="shared" si="8"/>
        <v>Спир</v>
      </c>
      <c r="L538" s="29" t="s">
        <v>430</v>
      </c>
    </row>
    <row r="539" spans="1:12">
      <c r="A539">
        <v>7019907</v>
      </c>
      <c r="B539" t="s">
        <v>841</v>
      </c>
      <c r="C539" t="s">
        <v>692</v>
      </c>
      <c r="D539" t="s">
        <v>693</v>
      </c>
      <c r="E539">
        <v>45433</v>
      </c>
      <c r="F539" t="s">
        <v>63</v>
      </c>
      <c r="G539" s="16">
        <v>20</v>
      </c>
      <c r="H539" s="16">
        <v>4491200</v>
      </c>
      <c r="I539" s="16">
        <v>8982400</v>
      </c>
      <c r="K539" s="29" t="str">
        <f t="shared" si="8"/>
        <v>Спир</v>
      </c>
      <c r="L539" s="29" t="s">
        <v>430</v>
      </c>
    </row>
    <row r="540" spans="1:12">
      <c r="A540">
        <v>7019123</v>
      </c>
      <c r="B540" t="s">
        <v>841</v>
      </c>
      <c r="C540" t="s">
        <v>79</v>
      </c>
      <c r="D540" t="s">
        <v>80</v>
      </c>
      <c r="E540">
        <v>401596</v>
      </c>
      <c r="F540" t="s">
        <v>859</v>
      </c>
      <c r="G540" s="16">
        <v>1600</v>
      </c>
      <c r="H540" s="16">
        <v>142241000</v>
      </c>
      <c r="I540" s="16">
        <v>56896400</v>
      </c>
      <c r="K540" s="29" t="str">
        <f t="shared" si="8"/>
        <v>Спир</v>
      </c>
      <c r="L540" s="29" t="s">
        <v>430</v>
      </c>
    </row>
    <row r="541" spans="1:12">
      <c r="A541">
        <v>7017144</v>
      </c>
      <c r="B541" t="s">
        <v>842</v>
      </c>
      <c r="C541" t="s">
        <v>85</v>
      </c>
      <c r="D541" t="s">
        <v>74</v>
      </c>
      <c r="E541">
        <v>45433</v>
      </c>
      <c r="F541" t="s">
        <v>63</v>
      </c>
      <c r="G541" s="16">
        <v>100</v>
      </c>
      <c r="H541" s="16">
        <v>4492000</v>
      </c>
      <c r="I541" s="16">
        <v>44920000</v>
      </c>
      <c r="K541" s="29" t="str">
        <f t="shared" si="8"/>
        <v>Спир</v>
      </c>
      <c r="L541" s="29" t="s">
        <v>430</v>
      </c>
    </row>
    <row r="542" spans="1:12">
      <c r="A542">
        <v>7016410</v>
      </c>
      <c r="B542" t="s">
        <v>842</v>
      </c>
      <c r="C542" t="s">
        <v>142</v>
      </c>
      <c r="D542" t="s">
        <v>143</v>
      </c>
      <c r="E542">
        <v>401596</v>
      </c>
      <c r="F542" t="s">
        <v>859</v>
      </c>
      <c r="G542" s="16">
        <v>3200</v>
      </c>
      <c r="H542" s="16">
        <v>142240000</v>
      </c>
      <c r="I542" s="16">
        <v>113792000</v>
      </c>
      <c r="K542" s="29" t="str">
        <f t="shared" si="8"/>
        <v>Спир</v>
      </c>
      <c r="L542" s="29" t="s">
        <v>430</v>
      </c>
    </row>
    <row r="543" spans="1:12">
      <c r="A543">
        <v>7015596</v>
      </c>
      <c r="B543" t="s">
        <v>842</v>
      </c>
      <c r="C543" t="s">
        <v>275</v>
      </c>
      <c r="D543" t="s">
        <v>282</v>
      </c>
      <c r="E543">
        <v>45433</v>
      </c>
      <c r="F543" t="s">
        <v>63</v>
      </c>
      <c r="G543" s="16">
        <v>200</v>
      </c>
      <c r="H543" s="16">
        <v>4491200</v>
      </c>
      <c r="I543" s="16">
        <v>89824000</v>
      </c>
      <c r="K543" s="29" t="str">
        <f t="shared" si="8"/>
        <v>Спир</v>
      </c>
      <c r="L543" s="29" t="s">
        <v>430</v>
      </c>
    </row>
    <row r="544" spans="1:12">
      <c r="A544">
        <v>7015559</v>
      </c>
      <c r="B544" t="s">
        <v>842</v>
      </c>
      <c r="C544" t="s">
        <v>81</v>
      </c>
      <c r="D544" t="s">
        <v>82</v>
      </c>
      <c r="E544">
        <v>45285</v>
      </c>
      <c r="F544" t="s">
        <v>62</v>
      </c>
      <c r="G544" s="16">
        <v>600</v>
      </c>
      <c r="H544" s="16">
        <v>3556000</v>
      </c>
      <c r="I544" s="16">
        <v>213360000</v>
      </c>
      <c r="K544" s="29" t="str">
        <f t="shared" si="8"/>
        <v>Спир</v>
      </c>
      <c r="L544" s="29" t="s">
        <v>430</v>
      </c>
    </row>
    <row r="545" spans="1:12">
      <c r="A545">
        <v>7015558</v>
      </c>
      <c r="B545" t="s">
        <v>842</v>
      </c>
      <c r="C545" t="s">
        <v>134</v>
      </c>
      <c r="D545" t="s">
        <v>135</v>
      </c>
      <c r="E545">
        <v>45285</v>
      </c>
      <c r="F545" t="s">
        <v>62</v>
      </c>
      <c r="G545" s="16">
        <v>100</v>
      </c>
      <c r="H545" s="16">
        <v>3556001</v>
      </c>
      <c r="I545" s="16">
        <v>35560010</v>
      </c>
      <c r="K545" s="29" t="str">
        <f t="shared" si="8"/>
        <v>Спир</v>
      </c>
      <c r="L545" s="29" t="s">
        <v>430</v>
      </c>
    </row>
    <row r="546" spans="1:12">
      <c r="A546">
        <v>7015557</v>
      </c>
      <c r="B546" t="s">
        <v>842</v>
      </c>
      <c r="C546" t="s">
        <v>122</v>
      </c>
      <c r="D546" t="s">
        <v>123</v>
      </c>
      <c r="E546">
        <v>45285</v>
      </c>
      <c r="F546" t="s">
        <v>62</v>
      </c>
      <c r="G546" s="16">
        <v>50</v>
      </c>
      <c r="H546" s="16">
        <v>3560999</v>
      </c>
      <c r="I546" s="16">
        <v>17804995</v>
      </c>
      <c r="K546" s="29" t="str">
        <f t="shared" si="8"/>
        <v>Спир</v>
      </c>
      <c r="L546" s="29" t="s">
        <v>430</v>
      </c>
    </row>
    <row r="547" spans="1:12">
      <c r="A547">
        <v>7014518</v>
      </c>
      <c r="B547" t="s">
        <v>843</v>
      </c>
      <c r="C547" t="s">
        <v>77</v>
      </c>
      <c r="D547" t="s">
        <v>78</v>
      </c>
      <c r="E547">
        <v>401596</v>
      </c>
      <c r="F547" t="s">
        <v>859</v>
      </c>
      <c r="G547" s="16">
        <v>4000</v>
      </c>
      <c r="H547" s="16">
        <v>142240000</v>
      </c>
      <c r="I547" s="16">
        <v>142240000</v>
      </c>
      <c r="K547" s="29" t="str">
        <f t="shared" si="8"/>
        <v>Спир</v>
      </c>
      <c r="L547" s="29" t="s">
        <v>430</v>
      </c>
    </row>
    <row r="548" spans="1:12">
      <c r="A548">
        <v>7014182</v>
      </c>
      <c r="B548" t="s">
        <v>843</v>
      </c>
      <c r="C548" t="s">
        <v>343</v>
      </c>
      <c r="D548" t="s">
        <v>109</v>
      </c>
      <c r="E548">
        <v>45285</v>
      </c>
      <c r="F548" t="s">
        <v>62</v>
      </c>
      <c r="G548" s="16">
        <v>200</v>
      </c>
      <c r="H548" s="16">
        <v>3556010</v>
      </c>
      <c r="I548" s="16">
        <v>71120200</v>
      </c>
      <c r="K548" s="29" t="str">
        <f t="shared" si="8"/>
        <v>Спир</v>
      </c>
      <c r="L548" s="29" t="s">
        <v>430</v>
      </c>
    </row>
    <row r="549" spans="1:12">
      <c r="A549">
        <v>7013372</v>
      </c>
      <c r="B549" t="s">
        <v>843</v>
      </c>
      <c r="C549" t="s">
        <v>857</v>
      </c>
      <c r="D549" t="s">
        <v>874</v>
      </c>
      <c r="E549">
        <v>401597</v>
      </c>
      <c r="F549" t="s">
        <v>860</v>
      </c>
      <c r="G549" s="16">
        <v>400</v>
      </c>
      <c r="H549" s="16">
        <v>142240000</v>
      </c>
      <c r="I549" s="16">
        <v>142240000</v>
      </c>
      <c r="K549" s="29" t="str">
        <f t="shared" si="8"/>
        <v>Спир</v>
      </c>
      <c r="L549" s="29" t="s">
        <v>430</v>
      </c>
    </row>
    <row r="550" spans="1:12">
      <c r="A550">
        <v>7013371</v>
      </c>
      <c r="B550" t="s">
        <v>843</v>
      </c>
      <c r="C550" t="s">
        <v>857</v>
      </c>
      <c r="D550" t="s">
        <v>874</v>
      </c>
      <c r="E550">
        <v>401597</v>
      </c>
      <c r="F550" t="s">
        <v>860</v>
      </c>
      <c r="G550" s="16">
        <v>400</v>
      </c>
      <c r="H550" s="16">
        <v>142240000</v>
      </c>
      <c r="I550" s="16">
        <v>142240000</v>
      </c>
      <c r="K550" s="29" t="str">
        <f t="shared" si="8"/>
        <v>Спир</v>
      </c>
      <c r="L550" s="29" t="s">
        <v>430</v>
      </c>
    </row>
    <row r="551" spans="1:12">
      <c r="A551">
        <v>7013370</v>
      </c>
      <c r="B551" t="s">
        <v>843</v>
      </c>
      <c r="C551" t="s">
        <v>77</v>
      </c>
      <c r="D551" t="s">
        <v>78</v>
      </c>
      <c r="E551">
        <v>401596</v>
      </c>
      <c r="F551" t="s">
        <v>859</v>
      </c>
      <c r="G551" s="16">
        <v>3200</v>
      </c>
      <c r="H551" s="16">
        <v>142240000</v>
      </c>
      <c r="I551" s="16">
        <v>113792000</v>
      </c>
      <c r="K551" s="29" t="str">
        <f t="shared" si="8"/>
        <v>Спир</v>
      </c>
      <c r="L551" s="29" t="s">
        <v>430</v>
      </c>
    </row>
    <row r="552" spans="1:12">
      <c r="A552">
        <v>7011119</v>
      </c>
      <c r="B552" t="s">
        <v>844</v>
      </c>
      <c r="C552" t="s">
        <v>858</v>
      </c>
      <c r="D552" t="s">
        <v>875</v>
      </c>
      <c r="E552">
        <v>45284</v>
      </c>
      <c r="F552" t="s">
        <v>61</v>
      </c>
      <c r="G552" s="16">
        <v>100</v>
      </c>
      <c r="H552" s="16">
        <v>3589044</v>
      </c>
      <c r="I552" s="16">
        <v>35890440</v>
      </c>
      <c r="K552" s="29" t="str">
        <f t="shared" si="8"/>
        <v>Спир</v>
      </c>
      <c r="L552" s="29" t="s">
        <v>430</v>
      </c>
    </row>
    <row r="553" spans="1:12">
      <c r="A553">
        <v>7011118</v>
      </c>
      <c r="B553" t="s">
        <v>844</v>
      </c>
      <c r="C553" t="s">
        <v>234</v>
      </c>
      <c r="D553" t="s">
        <v>235</v>
      </c>
      <c r="E553">
        <v>45285</v>
      </c>
      <c r="F553" t="s">
        <v>62</v>
      </c>
      <c r="G553" s="16">
        <v>100</v>
      </c>
      <c r="H553" s="16">
        <v>3556000</v>
      </c>
      <c r="I553" s="16">
        <v>35560000</v>
      </c>
      <c r="K553" s="29" t="str">
        <f t="shared" si="8"/>
        <v>Спир</v>
      </c>
      <c r="L553" s="29" t="s">
        <v>430</v>
      </c>
    </row>
    <row r="554" spans="1:12">
      <c r="A554">
        <v>7010399</v>
      </c>
      <c r="B554" t="s">
        <v>844</v>
      </c>
      <c r="C554" t="s">
        <v>179</v>
      </c>
      <c r="D554" t="s">
        <v>180</v>
      </c>
      <c r="E554">
        <v>401596</v>
      </c>
      <c r="F554" t="s">
        <v>859</v>
      </c>
      <c r="G554" s="16">
        <v>6000</v>
      </c>
      <c r="H554" s="16">
        <v>142240000</v>
      </c>
      <c r="I554" s="16">
        <v>213360000</v>
      </c>
      <c r="K554" s="29" t="str">
        <f t="shared" si="8"/>
        <v>Спир</v>
      </c>
      <c r="L554" s="29" t="s">
        <v>430</v>
      </c>
    </row>
    <row r="555" spans="1:12">
      <c r="A555">
        <v>7010398</v>
      </c>
      <c r="B555" t="s">
        <v>844</v>
      </c>
      <c r="C555" t="s">
        <v>86</v>
      </c>
      <c r="D555" t="s">
        <v>87</v>
      </c>
      <c r="E555">
        <v>401596</v>
      </c>
      <c r="F555" t="s">
        <v>859</v>
      </c>
      <c r="G555" s="16">
        <v>16800</v>
      </c>
      <c r="H555" s="16">
        <v>142240000</v>
      </c>
      <c r="I555" s="16">
        <v>597408000</v>
      </c>
      <c r="K555" s="29" t="str">
        <f t="shared" si="8"/>
        <v>Спир</v>
      </c>
      <c r="L555" s="29" t="s">
        <v>430</v>
      </c>
    </row>
    <row r="556" spans="1:12">
      <c r="A556">
        <v>7009556</v>
      </c>
      <c r="B556" t="s">
        <v>844</v>
      </c>
      <c r="C556" t="s">
        <v>185</v>
      </c>
      <c r="D556" t="s">
        <v>186</v>
      </c>
      <c r="E556">
        <v>45285</v>
      </c>
      <c r="F556" t="s">
        <v>62</v>
      </c>
      <c r="G556" s="16">
        <v>200</v>
      </c>
      <c r="H556" s="16">
        <v>3556009</v>
      </c>
      <c r="I556" s="16">
        <v>71120180</v>
      </c>
      <c r="K556" s="29" t="str">
        <f t="shared" si="8"/>
        <v>Спир</v>
      </c>
      <c r="L556" s="29" t="s">
        <v>430</v>
      </c>
    </row>
    <row r="557" spans="1:12">
      <c r="A557">
        <v>7005985</v>
      </c>
      <c r="B557" t="s">
        <v>845</v>
      </c>
      <c r="C557" t="s">
        <v>79</v>
      </c>
      <c r="D557" t="s">
        <v>80</v>
      </c>
      <c r="E557">
        <v>401596</v>
      </c>
      <c r="F557" t="s">
        <v>859</v>
      </c>
      <c r="G557" s="16">
        <v>1600</v>
      </c>
      <c r="H557" s="16">
        <v>142240000</v>
      </c>
      <c r="I557" s="16">
        <v>56896000</v>
      </c>
      <c r="K557" s="29" t="str">
        <f t="shared" si="8"/>
        <v>Спир</v>
      </c>
      <c r="L557" s="29" t="s">
        <v>430</v>
      </c>
    </row>
    <row r="558" spans="1:12">
      <c r="A558">
        <v>7005733</v>
      </c>
      <c r="B558" t="s">
        <v>845</v>
      </c>
      <c r="C558" t="s">
        <v>291</v>
      </c>
      <c r="D558" t="s">
        <v>292</v>
      </c>
      <c r="E558">
        <v>45285</v>
      </c>
      <c r="F558" t="s">
        <v>62</v>
      </c>
      <c r="G558" s="16">
        <v>50</v>
      </c>
      <c r="H558" s="16">
        <v>3556000</v>
      </c>
      <c r="I558" s="16">
        <v>17780000</v>
      </c>
      <c r="K558" s="29" t="str">
        <f t="shared" si="8"/>
        <v>Спир</v>
      </c>
      <c r="L558" s="29" t="s">
        <v>430</v>
      </c>
    </row>
    <row r="559" spans="1:12">
      <c r="A559">
        <v>7004395</v>
      </c>
      <c r="B559" t="s">
        <v>845</v>
      </c>
      <c r="C559" t="s">
        <v>116</v>
      </c>
      <c r="D559" t="s">
        <v>117</v>
      </c>
      <c r="E559">
        <v>45285</v>
      </c>
      <c r="F559" t="s">
        <v>62</v>
      </c>
      <c r="G559" s="16">
        <v>500</v>
      </c>
      <c r="H559" s="16">
        <v>3556001</v>
      </c>
      <c r="I559" s="16">
        <v>177800050</v>
      </c>
      <c r="K559" s="29" t="str">
        <f t="shared" si="8"/>
        <v>Спир</v>
      </c>
      <c r="L559" s="29" t="s">
        <v>430</v>
      </c>
    </row>
    <row r="560" spans="1:12">
      <c r="A560">
        <v>7004394</v>
      </c>
      <c r="B560" t="s">
        <v>845</v>
      </c>
      <c r="C560" t="s">
        <v>100</v>
      </c>
      <c r="D560" t="s">
        <v>101</v>
      </c>
      <c r="E560">
        <v>45285</v>
      </c>
      <c r="F560" t="s">
        <v>62</v>
      </c>
      <c r="G560" s="16">
        <v>40</v>
      </c>
      <c r="H560" s="16">
        <v>3556002</v>
      </c>
      <c r="I560" s="16">
        <v>14224008</v>
      </c>
      <c r="K560" s="29" t="str">
        <f t="shared" si="8"/>
        <v>Спир</v>
      </c>
      <c r="L560" s="29" t="s">
        <v>430</v>
      </c>
    </row>
    <row r="561" spans="1:12">
      <c r="A561">
        <v>7004393</v>
      </c>
      <c r="B561" t="s">
        <v>845</v>
      </c>
      <c r="C561" t="s">
        <v>185</v>
      </c>
      <c r="D561" t="s">
        <v>186</v>
      </c>
      <c r="E561">
        <v>45285</v>
      </c>
      <c r="F561" t="s">
        <v>62</v>
      </c>
      <c r="G561" s="16">
        <v>200</v>
      </c>
      <c r="H561" s="16">
        <v>3557000</v>
      </c>
      <c r="I561" s="16">
        <v>71140000</v>
      </c>
      <c r="K561" s="29" t="str">
        <f t="shared" si="8"/>
        <v>Спир</v>
      </c>
      <c r="L561" s="29" t="s">
        <v>430</v>
      </c>
    </row>
    <row r="562" spans="1:12">
      <c r="A562">
        <v>7002798</v>
      </c>
      <c r="B562" t="s">
        <v>846</v>
      </c>
      <c r="C562" t="s">
        <v>107</v>
      </c>
      <c r="D562" t="s">
        <v>108</v>
      </c>
      <c r="E562">
        <v>401599</v>
      </c>
      <c r="F562" t="s">
        <v>861</v>
      </c>
      <c r="G562" s="16">
        <v>3200</v>
      </c>
      <c r="H562" s="16">
        <v>143561600</v>
      </c>
      <c r="I562" s="16">
        <v>114849280</v>
      </c>
      <c r="K562" s="29" t="str">
        <f t="shared" si="8"/>
        <v>Спир</v>
      </c>
      <c r="L562" s="29" t="s">
        <v>430</v>
      </c>
    </row>
    <row r="563" spans="1:12">
      <c r="A563">
        <v>7002797</v>
      </c>
      <c r="B563" t="s">
        <v>846</v>
      </c>
      <c r="C563" t="s">
        <v>107</v>
      </c>
      <c r="D563" t="s">
        <v>108</v>
      </c>
      <c r="E563">
        <v>401599</v>
      </c>
      <c r="F563" t="s">
        <v>861</v>
      </c>
      <c r="G563" s="16">
        <v>3200</v>
      </c>
      <c r="H563" s="16">
        <v>143561600</v>
      </c>
      <c r="I563" s="16">
        <v>114849280</v>
      </c>
      <c r="K563" s="29" t="str">
        <f t="shared" si="8"/>
        <v>Спир</v>
      </c>
      <c r="L563" s="29" t="s">
        <v>430</v>
      </c>
    </row>
    <row r="564" spans="1:12">
      <c r="A564">
        <v>7002796</v>
      </c>
      <c r="B564" t="s">
        <v>846</v>
      </c>
      <c r="C564" t="s">
        <v>107</v>
      </c>
      <c r="D564" t="s">
        <v>108</v>
      </c>
      <c r="E564">
        <v>401599</v>
      </c>
      <c r="F564" t="s">
        <v>861</v>
      </c>
      <c r="G564" s="16">
        <v>3200</v>
      </c>
      <c r="H564" s="16">
        <v>143561600</v>
      </c>
      <c r="I564" s="16">
        <v>114849280</v>
      </c>
      <c r="K564" s="29" t="str">
        <f t="shared" si="8"/>
        <v>Спир</v>
      </c>
      <c r="L564" s="29" t="s">
        <v>430</v>
      </c>
    </row>
    <row r="565" spans="1:12">
      <c r="A565">
        <v>7002795</v>
      </c>
      <c r="B565" t="s">
        <v>846</v>
      </c>
      <c r="C565" t="s">
        <v>107</v>
      </c>
      <c r="D565" t="s">
        <v>108</v>
      </c>
      <c r="E565">
        <v>401599</v>
      </c>
      <c r="F565" t="s">
        <v>861</v>
      </c>
      <c r="G565" s="16">
        <v>3200</v>
      </c>
      <c r="H565" s="16">
        <v>143561600</v>
      </c>
      <c r="I565" s="16">
        <v>114849280</v>
      </c>
      <c r="K565" s="29" t="str">
        <f t="shared" si="8"/>
        <v>Спир</v>
      </c>
      <c r="L565" s="29" t="s">
        <v>430</v>
      </c>
    </row>
    <row r="566" spans="1:12">
      <c r="A566">
        <v>7002794</v>
      </c>
      <c r="B566" t="s">
        <v>846</v>
      </c>
      <c r="C566" t="s">
        <v>172</v>
      </c>
      <c r="D566" t="s">
        <v>173</v>
      </c>
      <c r="E566">
        <v>401597</v>
      </c>
      <c r="F566" t="s">
        <v>860</v>
      </c>
      <c r="G566" s="16">
        <v>800</v>
      </c>
      <c r="H566" s="16">
        <v>142240000</v>
      </c>
      <c r="I566" s="16">
        <v>284480000</v>
      </c>
      <c r="K566" s="29" t="str">
        <f t="shared" si="8"/>
        <v>Спир</v>
      </c>
      <c r="L566" s="29" t="s">
        <v>430</v>
      </c>
    </row>
    <row r="567" spans="1:12">
      <c r="A567">
        <v>7001937</v>
      </c>
      <c r="B567" t="s">
        <v>846</v>
      </c>
      <c r="C567" t="s">
        <v>655</v>
      </c>
      <c r="D567" t="s">
        <v>656</v>
      </c>
      <c r="E567">
        <v>45285</v>
      </c>
      <c r="F567" t="s">
        <v>62</v>
      </c>
      <c r="G567" s="16">
        <v>330</v>
      </c>
      <c r="H567" s="16">
        <v>3556005</v>
      </c>
      <c r="I567" s="16">
        <v>117348165</v>
      </c>
      <c r="K567" s="29" t="str">
        <f t="shared" si="8"/>
        <v>Спир</v>
      </c>
      <c r="L567" s="29" t="s">
        <v>430</v>
      </c>
    </row>
    <row r="568" spans="1:12">
      <c r="A568">
        <v>6998426</v>
      </c>
      <c r="B568" t="s">
        <v>638</v>
      </c>
      <c r="C568" t="s">
        <v>639</v>
      </c>
      <c r="D568" t="s">
        <v>640</v>
      </c>
      <c r="E568">
        <v>45433</v>
      </c>
      <c r="F568" t="s">
        <v>63</v>
      </c>
      <c r="G568" s="16">
        <v>100</v>
      </c>
      <c r="H568" s="16">
        <v>4491200</v>
      </c>
      <c r="I568" s="16">
        <v>44912000</v>
      </c>
      <c r="K568" s="29" t="str">
        <f t="shared" si="8"/>
        <v>Спир</v>
      </c>
      <c r="L568" s="29" t="s">
        <v>430</v>
      </c>
    </row>
    <row r="569" spans="1:12">
      <c r="A569">
        <v>6998404</v>
      </c>
      <c r="B569" t="s">
        <v>638</v>
      </c>
      <c r="C569" t="s">
        <v>226</v>
      </c>
      <c r="D569" t="s">
        <v>227</v>
      </c>
      <c r="E569">
        <v>45285</v>
      </c>
      <c r="F569" t="s">
        <v>62</v>
      </c>
      <c r="G569" s="16">
        <v>300</v>
      </c>
      <c r="H569" s="16">
        <v>3556100</v>
      </c>
      <c r="I569" s="16">
        <v>106683000</v>
      </c>
      <c r="K569" s="29" t="str">
        <f t="shared" si="8"/>
        <v>Спир</v>
      </c>
      <c r="L569" s="29" t="s">
        <v>430</v>
      </c>
    </row>
    <row r="570" spans="1:12">
      <c r="A570">
        <v>6997054</v>
      </c>
      <c r="B570" t="s">
        <v>638</v>
      </c>
      <c r="C570" t="s">
        <v>194</v>
      </c>
      <c r="D570" t="s">
        <v>195</v>
      </c>
      <c r="E570">
        <v>45433</v>
      </c>
      <c r="F570" t="s">
        <v>63</v>
      </c>
      <c r="G570" s="16">
        <v>400</v>
      </c>
      <c r="H570" s="16">
        <v>4494000</v>
      </c>
      <c r="I570" s="16">
        <v>179760000</v>
      </c>
      <c r="K570" s="29" t="str">
        <f t="shared" si="8"/>
        <v>Спир</v>
      </c>
      <c r="L570" s="29" t="s">
        <v>430</v>
      </c>
    </row>
    <row r="571" spans="1:12">
      <c r="A571">
        <v>6997014</v>
      </c>
      <c r="B571" t="s">
        <v>638</v>
      </c>
      <c r="C571" t="s">
        <v>641</v>
      </c>
      <c r="D571" t="s">
        <v>642</v>
      </c>
      <c r="E571">
        <v>45285</v>
      </c>
      <c r="F571" t="s">
        <v>62</v>
      </c>
      <c r="G571" s="16">
        <v>60</v>
      </c>
      <c r="H571" s="16">
        <v>3556001</v>
      </c>
      <c r="I571" s="16">
        <v>21336006</v>
      </c>
      <c r="K571" s="29" t="str">
        <f t="shared" si="8"/>
        <v>Спир</v>
      </c>
      <c r="L571" s="29" t="s">
        <v>430</v>
      </c>
    </row>
    <row r="572" spans="1:12">
      <c r="A572">
        <v>6997013</v>
      </c>
      <c r="B572" t="s">
        <v>638</v>
      </c>
      <c r="C572" t="s">
        <v>643</v>
      </c>
      <c r="D572" t="s">
        <v>644</v>
      </c>
      <c r="E572">
        <v>45285</v>
      </c>
      <c r="F572" t="s">
        <v>62</v>
      </c>
      <c r="G572" s="16">
        <v>30</v>
      </c>
      <c r="H572" s="16">
        <v>3557000</v>
      </c>
      <c r="I572" s="16">
        <v>10671000</v>
      </c>
      <c r="K572" s="29" t="str">
        <f t="shared" si="8"/>
        <v>Спир</v>
      </c>
      <c r="L572" s="29" t="s">
        <v>430</v>
      </c>
    </row>
    <row r="573" spans="1:12">
      <c r="A573">
        <v>6996016</v>
      </c>
      <c r="B573" t="s">
        <v>645</v>
      </c>
      <c r="C573" t="s">
        <v>66</v>
      </c>
      <c r="D573" t="s">
        <v>67</v>
      </c>
      <c r="E573">
        <v>78262</v>
      </c>
      <c r="F573" t="s">
        <v>245</v>
      </c>
      <c r="G573" s="16">
        <v>3100</v>
      </c>
      <c r="H573" s="16">
        <v>35890400</v>
      </c>
      <c r="I573" s="16">
        <v>111260240</v>
      </c>
      <c r="K573" s="29" t="str">
        <f t="shared" si="8"/>
        <v>Спир</v>
      </c>
      <c r="L573" s="29" t="s">
        <v>430</v>
      </c>
    </row>
    <row r="574" spans="1:12">
      <c r="A574">
        <v>6995805</v>
      </c>
      <c r="B574" t="s">
        <v>645</v>
      </c>
      <c r="C574" t="s">
        <v>646</v>
      </c>
      <c r="D574" t="s">
        <v>647</v>
      </c>
      <c r="E574">
        <v>45433</v>
      </c>
      <c r="F574" t="s">
        <v>63</v>
      </c>
      <c r="G574" s="16">
        <v>40</v>
      </c>
      <c r="H574" s="16">
        <v>4491200</v>
      </c>
      <c r="I574" s="16">
        <v>17964800</v>
      </c>
      <c r="K574" s="29" t="str">
        <f t="shared" si="8"/>
        <v>Спир</v>
      </c>
      <c r="L574" s="29" t="s">
        <v>430</v>
      </c>
    </row>
    <row r="575" spans="1:12">
      <c r="A575">
        <v>6995794</v>
      </c>
      <c r="B575" t="s">
        <v>645</v>
      </c>
      <c r="C575" t="s">
        <v>648</v>
      </c>
      <c r="D575" t="s">
        <v>649</v>
      </c>
      <c r="E575">
        <v>45285</v>
      </c>
      <c r="F575" t="s">
        <v>62</v>
      </c>
      <c r="G575" s="16">
        <v>600</v>
      </c>
      <c r="H575" s="16">
        <v>3556000</v>
      </c>
      <c r="I575" s="16">
        <v>213360000</v>
      </c>
      <c r="K575" s="29" t="str">
        <f t="shared" si="8"/>
        <v>Спир</v>
      </c>
      <c r="L575" s="29" t="s">
        <v>430</v>
      </c>
    </row>
    <row r="576" spans="1:12">
      <c r="A576">
        <v>6995793</v>
      </c>
      <c r="B576" t="s">
        <v>645</v>
      </c>
      <c r="C576" t="s">
        <v>648</v>
      </c>
      <c r="D576" t="s">
        <v>649</v>
      </c>
      <c r="E576">
        <v>45285</v>
      </c>
      <c r="F576" t="s">
        <v>62</v>
      </c>
      <c r="G576" s="16">
        <v>600</v>
      </c>
      <c r="H576" s="16">
        <v>3556000</v>
      </c>
      <c r="I576" s="16">
        <v>213360000</v>
      </c>
      <c r="K576" s="29" t="str">
        <f t="shared" si="8"/>
        <v>Спир</v>
      </c>
      <c r="L576" s="29" t="s">
        <v>430</v>
      </c>
    </row>
    <row r="577" spans="1:12">
      <c r="A577">
        <v>6994382</v>
      </c>
      <c r="B577" t="s">
        <v>645</v>
      </c>
      <c r="C577" t="s">
        <v>650</v>
      </c>
      <c r="D577" t="s">
        <v>651</v>
      </c>
      <c r="E577">
        <v>45285</v>
      </c>
      <c r="F577" t="s">
        <v>62</v>
      </c>
      <c r="G577" s="16">
        <v>40</v>
      </c>
      <c r="H577" s="16">
        <v>3556000</v>
      </c>
      <c r="I577" s="16">
        <v>14224000</v>
      </c>
      <c r="K577" s="29" t="str">
        <f t="shared" si="8"/>
        <v>Спир</v>
      </c>
      <c r="L577" s="29" t="s">
        <v>430</v>
      </c>
    </row>
    <row r="578" spans="1:12">
      <c r="A578">
        <v>6993019</v>
      </c>
      <c r="B578" t="s">
        <v>652</v>
      </c>
      <c r="C578" t="s">
        <v>70</v>
      </c>
      <c r="D578" t="s">
        <v>71</v>
      </c>
      <c r="E578">
        <v>45285</v>
      </c>
      <c r="F578" t="s">
        <v>62</v>
      </c>
      <c r="G578" s="16">
        <v>100</v>
      </c>
      <c r="H578" s="16">
        <v>3556000</v>
      </c>
      <c r="I578" s="16">
        <v>35560000</v>
      </c>
      <c r="K578" s="29" t="str">
        <f t="shared" si="8"/>
        <v>Спир</v>
      </c>
      <c r="L578" s="29" t="s">
        <v>430</v>
      </c>
    </row>
    <row r="579" spans="1:12">
      <c r="A579">
        <v>6993018</v>
      </c>
      <c r="B579" t="s">
        <v>652</v>
      </c>
      <c r="C579" t="s">
        <v>185</v>
      </c>
      <c r="D579" t="s">
        <v>186</v>
      </c>
      <c r="E579">
        <v>45285</v>
      </c>
      <c r="F579" t="s">
        <v>62</v>
      </c>
      <c r="G579" s="16">
        <v>200</v>
      </c>
      <c r="H579" s="16">
        <v>3556000</v>
      </c>
      <c r="I579" s="16">
        <v>71120000</v>
      </c>
      <c r="K579" s="29" t="str">
        <f t="shared" si="8"/>
        <v>Спир</v>
      </c>
      <c r="L579" s="29" t="s">
        <v>430</v>
      </c>
    </row>
    <row r="580" spans="1:12">
      <c r="A580">
        <v>6991401</v>
      </c>
      <c r="B580" t="s">
        <v>652</v>
      </c>
      <c r="C580" t="s">
        <v>85</v>
      </c>
      <c r="D580" t="s">
        <v>74</v>
      </c>
      <c r="E580">
        <v>45433</v>
      </c>
      <c r="F580" t="s">
        <v>63</v>
      </c>
      <c r="G580" s="16">
        <v>100</v>
      </c>
      <c r="H580" s="16">
        <v>4492000</v>
      </c>
      <c r="I580" s="16">
        <v>44920000</v>
      </c>
      <c r="K580" s="29" t="str">
        <f t="shared" si="8"/>
        <v>Спир</v>
      </c>
      <c r="L580" s="29" t="s">
        <v>430</v>
      </c>
    </row>
    <row r="581" spans="1:12">
      <c r="A581">
        <v>6991354</v>
      </c>
      <c r="B581" t="s">
        <v>652</v>
      </c>
      <c r="C581" t="s">
        <v>172</v>
      </c>
      <c r="D581" t="s">
        <v>173</v>
      </c>
      <c r="E581">
        <v>45285</v>
      </c>
      <c r="F581" t="s">
        <v>62</v>
      </c>
      <c r="G581" s="16">
        <v>1000</v>
      </c>
      <c r="H581" s="16">
        <v>3556001</v>
      </c>
      <c r="I581" s="16">
        <v>355600100</v>
      </c>
      <c r="K581" s="29" t="str">
        <f t="shared" ref="K581:K644" si="9">LEFT(F581,4)</f>
        <v>Спир</v>
      </c>
      <c r="L581" s="29" t="s">
        <v>430</v>
      </c>
    </row>
    <row r="582" spans="1:12">
      <c r="A582">
        <v>6989905</v>
      </c>
      <c r="B582" t="s">
        <v>615</v>
      </c>
      <c r="C582" t="s">
        <v>124</v>
      </c>
      <c r="D582" t="s">
        <v>125</v>
      </c>
      <c r="E582">
        <v>45433</v>
      </c>
      <c r="F582" t="s">
        <v>63</v>
      </c>
      <c r="G582" s="16">
        <v>40</v>
      </c>
      <c r="H582" s="16">
        <v>4491200</v>
      </c>
      <c r="I582" s="16">
        <v>17964800</v>
      </c>
      <c r="K582" s="29" t="str">
        <f t="shared" si="9"/>
        <v>Спир</v>
      </c>
      <c r="L582" s="29" t="s">
        <v>430</v>
      </c>
    </row>
    <row r="583" spans="1:12">
      <c r="A583">
        <v>6989904</v>
      </c>
      <c r="B583" t="s">
        <v>615</v>
      </c>
      <c r="C583" t="s">
        <v>183</v>
      </c>
      <c r="D583" t="s">
        <v>184</v>
      </c>
      <c r="E583">
        <v>45433</v>
      </c>
      <c r="F583" t="s">
        <v>63</v>
      </c>
      <c r="G583" s="16">
        <v>40</v>
      </c>
      <c r="H583" s="16">
        <v>4491202</v>
      </c>
      <c r="I583" s="16">
        <v>17964808</v>
      </c>
      <c r="K583" s="29" t="str">
        <f t="shared" si="9"/>
        <v>Спир</v>
      </c>
      <c r="L583" s="29" t="s">
        <v>430</v>
      </c>
    </row>
    <row r="584" spans="1:12">
      <c r="A584">
        <v>6989903</v>
      </c>
      <c r="B584" t="s">
        <v>615</v>
      </c>
      <c r="C584" t="s">
        <v>85</v>
      </c>
      <c r="D584" t="s">
        <v>74</v>
      </c>
      <c r="E584">
        <v>45433</v>
      </c>
      <c r="F584" t="s">
        <v>63</v>
      </c>
      <c r="G584" s="16">
        <v>100</v>
      </c>
      <c r="H584" s="16">
        <v>4492000</v>
      </c>
      <c r="I584" s="16">
        <v>44920000</v>
      </c>
      <c r="K584" s="29" t="str">
        <f t="shared" si="9"/>
        <v>Спир</v>
      </c>
      <c r="L584" s="29" t="s">
        <v>430</v>
      </c>
    </row>
    <row r="585" spans="1:12">
      <c r="A585">
        <v>6989877</v>
      </c>
      <c r="B585" t="s">
        <v>615</v>
      </c>
      <c r="C585" t="s">
        <v>120</v>
      </c>
      <c r="D585" t="s">
        <v>121</v>
      </c>
      <c r="E585">
        <v>45285</v>
      </c>
      <c r="F585" t="s">
        <v>62</v>
      </c>
      <c r="G585" s="16">
        <v>500</v>
      </c>
      <c r="H585" s="16">
        <v>3556001</v>
      </c>
      <c r="I585" s="16">
        <v>177800050</v>
      </c>
      <c r="K585" s="29" t="str">
        <f t="shared" si="9"/>
        <v>Спир</v>
      </c>
      <c r="L585" s="29" t="s">
        <v>430</v>
      </c>
    </row>
    <row r="586" spans="1:12">
      <c r="A586">
        <v>6988077</v>
      </c>
      <c r="B586" t="s">
        <v>615</v>
      </c>
      <c r="C586" t="s">
        <v>653</v>
      </c>
      <c r="D586" t="s">
        <v>654</v>
      </c>
      <c r="E586">
        <v>9945433</v>
      </c>
      <c r="F586" t="s">
        <v>257</v>
      </c>
      <c r="G586" s="16">
        <v>200</v>
      </c>
      <c r="H586" s="16">
        <v>4491202</v>
      </c>
      <c r="I586" s="16">
        <v>89824040</v>
      </c>
      <c r="K586" s="29" t="str">
        <f t="shared" si="9"/>
        <v>Спир</v>
      </c>
      <c r="L586" s="29" t="s">
        <v>430</v>
      </c>
    </row>
    <row r="587" spans="1:12">
      <c r="A587">
        <v>6988027</v>
      </c>
      <c r="B587" t="s">
        <v>615</v>
      </c>
      <c r="C587" t="s">
        <v>140</v>
      </c>
      <c r="D587" t="s">
        <v>141</v>
      </c>
      <c r="E587">
        <v>45285</v>
      </c>
      <c r="F587" t="s">
        <v>62</v>
      </c>
      <c r="G587" s="16">
        <v>100</v>
      </c>
      <c r="H587" s="16">
        <v>3556001</v>
      </c>
      <c r="I587" s="16">
        <v>35560010</v>
      </c>
      <c r="K587" s="29" t="str">
        <f t="shared" si="9"/>
        <v>Спир</v>
      </c>
      <c r="L587" s="29" t="s">
        <v>430</v>
      </c>
    </row>
    <row r="588" spans="1:12">
      <c r="A588">
        <v>6986780</v>
      </c>
      <c r="B588" t="s">
        <v>619</v>
      </c>
      <c r="C588" t="s">
        <v>79</v>
      </c>
      <c r="D588" t="s">
        <v>80</v>
      </c>
      <c r="E588">
        <v>78261</v>
      </c>
      <c r="F588" t="s">
        <v>239</v>
      </c>
      <c r="G588" s="16">
        <v>1600</v>
      </c>
      <c r="H588" s="16">
        <v>35560000</v>
      </c>
      <c r="I588" s="16">
        <v>56896000</v>
      </c>
      <c r="K588" s="29" t="str">
        <f t="shared" si="9"/>
        <v>Спир</v>
      </c>
      <c r="L588" s="29" t="s">
        <v>430</v>
      </c>
    </row>
    <row r="589" spans="1:12">
      <c r="A589">
        <v>6986779</v>
      </c>
      <c r="B589" t="s">
        <v>619</v>
      </c>
      <c r="C589" t="s">
        <v>179</v>
      </c>
      <c r="D589" t="s">
        <v>180</v>
      </c>
      <c r="E589">
        <v>78261</v>
      </c>
      <c r="F589" t="s">
        <v>239</v>
      </c>
      <c r="G589" s="16">
        <v>6000</v>
      </c>
      <c r="H589" s="16">
        <v>35560000</v>
      </c>
      <c r="I589" s="16">
        <v>213360000</v>
      </c>
      <c r="K589" s="29" t="str">
        <f t="shared" si="9"/>
        <v>Спир</v>
      </c>
      <c r="L589" s="29" t="s">
        <v>430</v>
      </c>
    </row>
    <row r="590" spans="1:12">
      <c r="A590">
        <v>6986434</v>
      </c>
      <c r="B590" t="s">
        <v>619</v>
      </c>
      <c r="C590" t="s">
        <v>122</v>
      </c>
      <c r="D590" t="s">
        <v>123</v>
      </c>
      <c r="E590">
        <v>45285</v>
      </c>
      <c r="F590" t="s">
        <v>62</v>
      </c>
      <c r="G590" s="16">
        <v>50</v>
      </c>
      <c r="H590" s="16">
        <v>3560000</v>
      </c>
      <c r="I590" s="16">
        <v>17800000</v>
      </c>
      <c r="K590" s="29" t="str">
        <f t="shared" si="9"/>
        <v>Спир</v>
      </c>
      <c r="L590" s="29" t="s">
        <v>430</v>
      </c>
    </row>
    <row r="591" spans="1:12">
      <c r="A591">
        <v>6984610</v>
      </c>
      <c r="B591" t="s">
        <v>619</v>
      </c>
      <c r="C591" t="s">
        <v>201</v>
      </c>
      <c r="D591" t="s">
        <v>202</v>
      </c>
      <c r="E591">
        <v>45284</v>
      </c>
      <c r="F591" t="s">
        <v>61</v>
      </c>
      <c r="G591" s="16">
        <v>200</v>
      </c>
      <c r="H591" s="16">
        <v>3589044</v>
      </c>
      <c r="I591" s="16">
        <v>71780880</v>
      </c>
      <c r="K591" s="29" t="str">
        <f t="shared" si="9"/>
        <v>Спир</v>
      </c>
      <c r="L591" s="29" t="s">
        <v>430</v>
      </c>
    </row>
    <row r="592" spans="1:12">
      <c r="A592">
        <v>6984608</v>
      </c>
      <c r="B592" t="s">
        <v>619</v>
      </c>
      <c r="C592" t="s">
        <v>172</v>
      </c>
      <c r="D592" t="s">
        <v>173</v>
      </c>
      <c r="E592">
        <v>45285</v>
      </c>
      <c r="F592" t="s">
        <v>62</v>
      </c>
      <c r="G592" s="16">
        <v>1000</v>
      </c>
      <c r="H592" s="16">
        <v>3556001</v>
      </c>
      <c r="I592" s="16">
        <v>355600100</v>
      </c>
      <c r="K592" s="29" t="str">
        <f t="shared" si="9"/>
        <v>Спир</v>
      </c>
      <c r="L592" s="29" t="s">
        <v>430</v>
      </c>
    </row>
    <row r="593" spans="1:12">
      <c r="A593">
        <v>6984607</v>
      </c>
      <c r="B593" t="s">
        <v>619</v>
      </c>
      <c r="C593" t="s">
        <v>655</v>
      </c>
      <c r="D593" t="s">
        <v>656</v>
      </c>
      <c r="E593">
        <v>45285</v>
      </c>
      <c r="F593" t="s">
        <v>62</v>
      </c>
      <c r="G593" s="16">
        <v>90</v>
      </c>
      <c r="H593" s="16">
        <v>3556005</v>
      </c>
      <c r="I593" s="16">
        <v>32004045</v>
      </c>
      <c r="K593" s="29" t="str">
        <f t="shared" si="9"/>
        <v>Спир</v>
      </c>
      <c r="L593" s="29" t="s">
        <v>430</v>
      </c>
    </row>
    <row r="594" spans="1:12">
      <c r="A594">
        <v>6983117</v>
      </c>
      <c r="B594" t="s">
        <v>657</v>
      </c>
      <c r="C594" t="s">
        <v>294</v>
      </c>
      <c r="D594" t="s">
        <v>258</v>
      </c>
      <c r="E594">
        <v>9945433</v>
      </c>
      <c r="F594" t="s">
        <v>257</v>
      </c>
      <c r="G594" s="16">
        <v>20</v>
      </c>
      <c r="H594" s="16">
        <v>4491200</v>
      </c>
      <c r="I594" s="16">
        <v>8982400</v>
      </c>
      <c r="K594" s="29" t="str">
        <f t="shared" si="9"/>
        <v>Спир</v>
      </c>
      <c r="L594" s="29" t="s">
        <v>430</v>
      </c>
    </row>
    <row r="595" spans="1:12">
      <c r="A595">
        <v>6979828</v>
      </c>
      <c r="B595" t="s">
        <v>612</v>
      </c>
      <c r="C595" t="s">
        <v>608</v>
      </c>
      <c r="D595" t="s">
        <v>658</v>
      </c>
      <c r="E595">
        <v>45285</v>
      </c>
      <c r="F595" t="s">
        <v>62</v>
      </c>
      <c r="G595" s="16">
        <v>100</v>
      </c>
      <c r="H595" s="16">
        <v>3560000</v>
      </c>
      <c r="I595" s="16">
        <v>35600000</v>
      </c>
      <c r="K595" s="29" t="str">
        <f t="shared" si="9"/>
        <v>Спир</v>
      </c>
      <c r="L595" s="29" t="s">
        <v>430</v>
      </c>
    </row>
    <row r="596" spans="1:12">
      <c r="A596">
        <v>6979827</v>
      </c>
      <c r="B596" t="s">
        <v>612</v>
      </c>
      <c r="C596" t="s">
        <v>172</v>
      </c>
      <c r="D596" t="s">
        <v>173</v>
      </c>
      <c r="E596">
        <v>45285</v>
      </c>
      <c r="F596" t="s">
        <v>62</v>
      </c>
      <c r="G596" s="16">
        <v>1000</v>
      </c>
      <c r="H596" s="16">
        <v>3560001</v>
      </c>
      <c r="I596" s="16">
        <v>356000100</v>
      </c>
      <c r="K596" s="29" t="str">
        <f t="shared" si="9"/>
        <v>Спир</v>
      </c>
      <c r="L596" s="29" t="s">
        <v>430</v>
      </c>
    </row>
    <row r="597" spans="1:12">
      <c r="A597">
        <v>6979000</v>
      </c>
      <c r="B597" t="s">
        <v>612</v>
      </c>
      <c r="C597" t="s">
        <v>86</v>
      </c>
      <c r="D597" t="s">
        <v>87</v>
      </c>
      <c r="E597">
        <v>78261</v>
      </c>
      <c r="F597" t="s">
        <v>239</v>
      </c>
      <c r="G597" s="16">
        <v>17100</v>
      </c>
      <c r="H597" s="16">
        <v>35560000</v>
      </c>
      <c r="I597" s="16">
        <v>608076000</v>
      </c>
      <c r="K597" s="29" t="str">
        <f t="shared" si="9"/>
        <v>Спир</v>
      </c>
      <c r="L597" s="29" t="s">
        <v>430</v>
      </c>
    </row>
    <row r="598" spans="1:12">
      <c r="A598">
        <v>6978147</v>
      </c>
      <c r="B598" t="s">
        <v>612</v>
      </c>
      <c r="C598" t="s">
        <v>114</v>
      </c>
      <c r="D598" t="s">
        <v>115</v>
      </c>
      <c r="E598">
        <v>45433</v>
      </c>
      <c r="F598" t="s">
        <v>63</v>
      </c>
      <c r="G598" s="16">
        <v>300</v>
      </c>
      <c r="H598" s="16">
        <v>4491200</v>
      </c>
      <c r="I598" s="16">
        <v>134736000</v>
      </c>
      <c r="K598" s="29" t="str">
        <f t="shared" si="9"/>
        <v>Спир</v>
      </c>
      <c r="L598" s="29" t="s">
        <v>430</v>
      </c>
    </row>
    <row r="599" spans="1:12">
      <c r="A599">
        <v>6978114</v>
      </c>
      <c r="B599" t="s">
        <v>612</v>
      </c>
      <c r="C599" t="s">
        <v>116</v>
      </c>
      <c r="D599" t="s">
        <v>117</v>
      </c>
      <c r="E599">
        <v>45285</v>
      </c>
      <c r="F599" t="s">
        <v>62</v>
      </c>
      <c r="G599" s="16">
        <v>500</v>
      </c>
      <c r="H599" s="16">
        <v>3556000</v>
      </c>
      <c r="I599" s="16">
        <v>177800000</v>
      </c>
      <c r="K599" s="29" t="str">
        <f t="shared" si="9"/>
        <v>Спир</v>
      </c>
      <c r="L599" s="29" t="s">
        <v>430</v>
      </c>
    </row>
    <row r="600" spans="1:12">
      <c r="A600">
        <v>6978113</v>
      </c>
      <c r="B600" t="s">
        <v>612</v>
      </c>
      <c r="C600" t="s">
        <v>185</v>
      </c>
      <c r="D600" t="s">
        <v>186</v>
      </c>
      <c r="E600">
        <v>45285</v>
      </c>
      <c r="F600" t="s">
        <v>62</v>
      </c>
      <c r="G600" s="16">
        <v>200</v>
      </c>
      <c r="H600" s="16">
        <v>3556000</v>
      </c>
      <c r="I600" s="16">
        <v>71120000</v>
      </c>
      <c r="K600" s="29" t="str">
        <f t="shared" si="9"/>
        <v>Спир</v>
      </c>
      <c r="L600" s="29" t="s">
        <v>430</v>
      </c>
    </row>
    <row r="601" spans="1:12">
      <c r="A601">
        <v>6976252</v>
      </c>
      <c r="B601" t="s">
        <v>659</v>
      </c>
      <c r="C601" t="s">
        <v>64</v>
      </c>
      <c r="D601" t="s">
        <v>65</v>
      </c>
      <c r="E601">
        <v>45285</v>
      </c>
      <c r="F601" t="s">
        <v>62</v>
      </c>
      <c r="G601" s="16">
        <v>500</v>
      </c>
      <c r="H601" s="16">
        <v>3556000</v>
      </c>
      <c r="I601" s="16">
        <v>177800000</v>
      </c>
      <c r="K601" s="29" t="str">
        <f t="shared" si="9"/>
        <v>Спир</v>
      </c>
      <c r="L601" s="29" t="s">
        <v>430</v>
      </c>
    </row>
    <row r="602" spans="1:12">
      <c r="A602">
        <v>6976251</v>
      </c>
      <c r="B602" t="s">
        <v>659</v>
      </c>
      <c r="C602" t="s">
        <v>70</v>
      </c>
      <c r="D602" t="s">
        <v>71</v>
      </c>
      <c r="E602">
        <v>45285</v>
      </c>
      <c r="F602" t="s">
        <v>62</v>
      </c>
      <c r="G602" s="16">
        <v>200</v>
      </c>
      <c r="H602" s="16">
        <v>3556000</v>
      </c>
      <c r="I602" s="16">
        <v>71120000</v>
      </c>
      <c r="K602" s="29" t="str">
        <f t="shared" si="9"/>
        <v>Спир</v>
      </c>
      <c r="L602" s="29" t="s">
        <v>430</v>
      </c>
    </row>
    <row r="603" spans="1:12">
      <c r="A603">
        <v>6974338</v>
      </c>
      <c r="B603" t="s">
        <v>659</v>
      </c>
      <c r="C603" t="s">
        <v>276</v>
      </c>
      <c r="D603" t="s">
        <v>283</v>
      </c>
      <c r="E603">
        <v>45285</v>
      </c>
      <c r="F603" t="s">
        <v>62</v>
      </c>
      <c r="G603" s="16">
        <v>20</v>
      </c>
      <c r="H603" s="16">
        <v>3556000</v>
      </c>
      <c r="I603" s="16">
        <v>7112000</v>
      </c>
      <c r="K603" s="29" t="str">
        <f t="shared" si="9"/>
        <v>Спир</v>
      </c>
      <c r="L603" s="29" t="s">
        <v>430</v>
      </c>
    </row>
    <row r="604" spans="1:12">
      <c r="A604">
        <v>6971701</v>
      </c>
      <c r="B604" t="s">
        <v>660</v>
      </c>
      <c r="C604" t="s">
        <v>107</v>
      </c>
      <c r="D604" t="s">
        <v>108</v>
      </c>
      <c r="E604">
        <v>78262</v>
      </c>
      <c r="F604" t="s">
        <v>245</v>
      </c>
      <c r="G604" s="16">
        <v>3100</v>
      </c>
      <c r="H604" s="16">
        <v>35890400</v>
      </c>
      <c r="I604" s="16">
        <v>111260240</v>
      </c>
      <c r="K604" s="29" t="str">
        <f t="shared" si="9"/>
        <v>Спир</v>
      </c>
      <c r="L604" s="29" t="s">
        <v>430</v>
      </c>
    </row>
    <row r="605" spans="1:12">
      <c r="A605">
        <v>6971700</v>
      </c>
      <c r="B605" t="s">
        <v>660</v>
      </c>
      <c r="C605" t="s">
        <v>107</v>
      </c>
      <c r="D605" t="s">
        <v>108</v>
      </c>
      <c r="E605">
        <v>78262</v>
      </c>
      <c r="F605" t="s">
        <v>245</v>
      </c>
      <c r="G605" s="16">
        <v>3100</v>
      </c>
      <c r="H605" s="16">
        <v>35890400</v>
      </c>
      <c r="I605" s="16">
        <v>111260240</v>
      </c>
      <c r="K605" s="29" t="str">
        <f t="shared" si="9"/>
        <v>Спир</v>
      </c>
      <c r="L605" s="29" t="s">
        <v>430</v>
      </c>
    </row>
    <row r="606" spans="1:12">
      <c r="A606">
        <v>6970882</v>
      </c>
      <c r="B606" t="s">
        <v>660</v>
      </c>
      <c r="C606" t="s">
        <v>251</v>
      </c>
      <c r="D606" t="s">
        <v>252</v>
      </c>
      <c r="E606">
        <v>45285</v>
      </c>
      <c r="F606" t="s">
        <v>62</v>
      </c>
      <c r="G606" s="16">
        <v>100</v>
      </c>
      <c r="H606" s="16">
        <v>3556000</v>
      </c>
      <c r="I606" s="16">
        <v>35560000</v>
      </c>
      <c r="K606" s="29" t="str">
        <f t="shared" si="9"/>
        <v>Спир</v>
      </c>
      <c r="L606" s="29" t="s">
        <v>430</v>
      </c>
    </row>
    <row r="607" spans="1:12">
      <c r="A607">
        <v>6967095</v>
      </c>
      <c r="B607" t="s">
        <v>661</v>
      </c>
      <c r="C607" t="s">
        <v>185</v>
      </c>
      <c r="D607" t="s">
        <v>186</v>
      </c>
      <c r="E607">
        <v>45285</v>
      </c>
      <c r="F607" t="s">
        <v>62</v>
      </c>
      <c r="G607" s="16">
        <v>200</v>
      </c>
      <c r="H607" s="16">
        <v>3556000</v>
      </c>
      <c r="I607" s="16">
        <v>71120000</v>
      </c>
      <c r="K607" s="29" t="str">
        <f t="shared" si="9"/>
        <v>Спир</v>
      </c>
      <c r="L607" s="29" t="s">
        <v>430</v>
      </c>
    </row>
    <row r="608" spans="1:12">
      <c r="A608">
        <v>6967094</v>
      </c>
      <c r="B608" t="s">
        <v>661</v>
      </c>
      <c r="C608" t="s">
        <v>662</v>
      </c>
      <c r="D608" t="s">
        <v>663</v>
      </c>
      <c r="E608">
        <v>45285</v>
      </c>
      <c r="F608" t="s">
        <v>62</v>
      </c>
      <c r="G608" s="16">
        <v>1000</v>
      </c>
      <c r="H608" s="16">
        <v>3556001</v>
      </c>
      <c r="I608" s="16">
        <v>355600100</v>
      </c>
      <c r="K608" s="29" t="str">
        <f t="shared" si="9"/>
        <v>Спир</v>
      </c>
      <c r="L608" s="29" t="s">
        <v>430</v>
      </c>
    </row>
    <row r="609" spans="1:12">
      <c r="A609">
        <v>6967093</v>
      </c>
      <c r="B609" t="s">
        <v>661</v>
      </c>
      <c r="C609" t="s">
        <v>140</v>
      </c>
      <c r="D609" t="s">
        <v>141</v>
      </c>
      <c r="E609">
        <v>45285</v>
      </c>
      <c r="F609" t="s">
        <v>62</v>
      </c>
      <c r="G609" s="16">
        <v>100</v>
      </c>
      <c r="H609" s="16">
        <v>3556002</v>
      </c>
      <c r="I609" s="16">
        <v>35560020</v>
      </c>
      <c r="K609" s="29" t="str">
        <f t="shared" si="9"/>
        <v>Спир</v>
      </c>
      <c r="L609" s="29" t="s">
        <v>430</v>
      </c>
    </row>
    <row r="610" spans="1:12">
      <c r="A610">
        <v>6967092</v>
      </c>
      <c r="B610" t="s">
        <v>661</v>
      </c>
      <c r="C610" t="s">
        <v>81</v>
      </c>
      <c r="D610" t="s">
        <v>82</v>
      </c>
      <c r="E610">
        <v>45285</v>
      </c>
      <c r="F610" t="s">
        <v>62</v>
      </c>
      <c r="G610" s="16">
        <v>520</v>
      </c>
      <c r="H610" s="16">
        <v>3556003</v>
      </c>
      <c r="I610" s="16">
        <v>184912156</v>
      </c>
      <c r="K610" s="29" t="str">
        <f t="shared" si="9"/>
        <v>Спир</v>
      </c>
      <c r="L610" s="29" t="s">
        <v>430</v>
      </c>
    </row>
    <row r="611" spans="1:12">
      <c r="A611">
        <v>6967091</v>
      </c>
      <c r="B611" t="s">
        <v>661</v>
      </c>
      <c r="C611" t="s">
        <v>655</v>
      </c>
      <c r="D611" t="s">
        <v>656</v>
      </c>
      <c r="E611">
        <v>45285</v>
      </c>
      <c r="F611" t="s">
        <v>62</v>
      </c>
      <c r="G611" s="16">
        <v>90</v>
      </c>
      <c r="H611" s="16">
        <v>3556005</v>
      </c>
      <c r="I611" s="16">
        <v>32004045</v>
      </c>
      <c r="K611" s="29" t="str">
        <f t="shared" si="9"/>
        <v>Спир</v>
      </c>
      <c r="L611" s="29" t="s">
        <v>430</v>
      </c>
    </row>
    <row r="612" spans="1:12">
      <c r="A612">
        <v>6965095</v>
      </c>
      <c r="B612" t="s">
        <v>664</v>
      </c>
      <c r="C612" t="s">
        <v>246</v>
      </c>
      <c r="D612" t="s">
        <v>247</v>
      </c>
      <c r="E612">
        <v>45285</v>
      </c>
      <c r="F612" t="s">
        <v>62</v>
      </c>
      <c r="G612" s="16">
        <v>150</v>
      </c>
      <c r="H612" s="16">
        <v>3556002</v>
      </c>
      <c r="I612" s="16">
        <v>53340030</v>
      </c>
      <c r="K612" s="29" t="str">
        <f t="shared" si="9"/>
        <v>Спир</v>
      </c>
      <c r="L612" s="29" t="s">
        <v>430</v>
      </c>
    </row>
    <row r="613" spans="1:12">
      <c r="A613">
        <v>6963135</v>
      </c>
      <c r="B613" t="s">
        <v>664</v>
      </c>
      <c r="C613" t="s">
        <v>75</v>
      </c>
      <c r="D613" t="s">
        <v>76</v>
      </c>
      <c r="E613">
        <v>45285</v>
      </c>
      <c r="F613" t="s">
        <v>62</v>
      </c>
      <c r="G613" s="16">
        <v>50</v>
      </c>
      <c r="H613" s="16">
        <v>3556600</v>
      </c>
      <c r="I613" s="16">
        <v>17783000</v>
      </c>
      <c r="K613" s="29" t="str">
        <f t="shared" si="9"/>
        <v>Спир</v>
      </c>
      <c r="L613" s="29" t="s">
        <v>430</v>
      </c>
    </row>
    <row r="614" spans="1:12">
      <c r="A614">
        <v>6961277</v>
      </c>
      <c r="B614" t="s">
        <v>665</v>
      </c>
      <c r="C614" t="s">
        <v>179</v>
      </c>
      <c r="D614" t="s">
        <v>180</v>
      </c>
      <c r="E614">
        <v>78261</v>
      </c>
      <c r="F614" t="s">
        <v>239</v>
      </c>
      <c r="G614" s="16">
        <v>6100</v>
      </c>
      <c r="H614" s="16">
        <v>35560000</v>
      </c>
      <c r="I614" s="16">
        <v>216916000</v>
      </c>
      <c r="K614" s="29" t="str">
        <f t="shared" si="9"/>
        <v>Спир</v>
      </c>
      <c r="L614" s="29" t="s">
        <v>430</v>
      </c>
    </row>
    <row r="615" spans="1:12">
      <c r="A615">
        <v>6961019</v>
      </c>
      <c r="B615" t="s">
        <v>665</v>
      </c>
      <c r="C615" t="s">
        <v>90</v>
      </c>
      <c r="D615" t="s">
        <v>91</v>
      </c>
      <c r="E615">
        <v>45285</v>
      </c>
      <c r="F615" t="s">
        <v>62</v>
      </c>
      <c r="G615" s="16">
        <v>250</v>
      </c>
      <c r="H615" s="16">
        <v>3561510</v>
      </c>
      <c r="I615" s="16">
        <v>89037750</v>
      </c>
      <c r="K615" s="29" t="str">
        <f t="shared" si="9"/>
        <v>Спир</v>
      </c>
      <c r="L615" s="29" t="s">
        <v>430</v>
      </c>
    </row>
    <row r="616" spans="1:12">
      <c r="A616">
        <v>6959138</v>
      </c>
      <c r="B616" t="s">
        <v>665</v>
      </c>
      <c r="C616" t="s">
        <v>134</v>
      </c>
      <c r="D616" t="s">
        <v>135</v>
      </c>
      <c r="E616">
        <v>45285</v>
      </c>
      <c r="F616" t="s">
        <v>62</v>
      </c>
      <c r="G616" s="16">
        <v>100</v>
      </c>
      <c r="H616" s="16">
        <v>3556000</v>
      </c>
      <c r="I616" s="16">
        <v>35560000</v>
      </c>
      <c r="K616" s="29" t="str">
        <f t="shared" si="9"/>
        <v>Спир</v>
      </c>
      <c r="L616" s="29" t="s">
        <v>430</v>
      </c>
    </row>
    <row r="617" spans="1:12">
      <c r="A617">
        <v>6959137</v>
      </c>
      <c r="B617" t="s">
        <v>665</v>
      </c>
      <c r="C617" t="s">
        <v>94</v>
      </c>
      <c r="D617" t="s">
        <v>95</v>
      </c>
      <c r="E617">
        <v>45285</v>
      </c>
      <c r="F617" t="s">
        <v>62</v>
      </c>
      <c r="G617" s="16">
        <v>500</v>
      </c>
      <c r="H617" s="16">
        <v>3556000</v>
      </c>
      <c r="I617" s="16">
        <v>177800000</v>
      </c>
      <c r="K617" s="29" t="str">
        <f t="shared" si="9"/>
        <v>Спир</v>
      </c>
      <c r="L617" s="29" t="s">
        <v>430</v>
      </c>
    </row>
    <row r="618" spans="1:12">
      <c r="A618">
        <v>6959136</v>
      </c>
      <c r="B618" t="s">
        <v>665</v>
      </c>
      <c r="C618" t="s">
        <v>393</v>
      </c>
      <c r="D618" t="s">
        <v>394</v>
      </c>
      <c r="E618">
        <v>45285</v>
      </c>
      <c r="F618" t="s">
        <v>62</v>
      </c>
      <c r="G618" s="16">
        <v>1600</v>
      </c>
      <c r="H618" s="16">
        <v>3556001</v>
      </c>
      <c r="I618" s="16">
        <v>568960160</v>
      </c>
      <c r="K618" s="29" t="str">
        <f t="shared" si="9"/>
        <v>Спир</v>
      </c>
      <c r="L618" s="29" t="s">
        <v>430</v>
      </c>
    </row>
    <row r="619" spans="1:12">
      <c r="A619">
        <v>6959135</v>
      </c>
      <c r="B619" t="s">
        <v>665</v>
      </c>
      <c r="C619" t="s">
        <v>655</v>
      </c>
      <c r="D619" t="s">
        <v>656</v>
      </c>
      <c r="E619">
        <v>45285</v>
      </c>
      <c r="F619" t="s">
        <v>62</v>
      </c>
      <c r="G619" s="16">
        <v>90</v>
      </c>
      <c r="H619" s="16">
        <v>3556005</v>
      </c>
      <c r="I619" s="16">
        <v>32004045</v>
      </c>
      <c r="K619" s="29" t="str">
        <f t="shared" si="9"/>
        <v>Спир</v>
      </c>
      <c r="L619" s="29" t="s">
        <v>430</v>
      </c>
    </row>
    <row r="620" spans="1:12">
      <c r="A620">
        <v>6957261</v>
      </c>
      <c r="B620" t="s">
        <v>626</v>
      </c>
      <c r="C620" t="s">
        <v>187</v>
      </c>
      <c r="D620" t="s">
        <v>104</v>
      </c>
      <c r="E620">
        <v>45284</v>
      </c>
      <c r="F620" t="s">
        <v>61</v>
      </c>
      <c r="G620" s="16">
        <v>1600</v>
      </c>
      <c r="H620" s="16">
        <v>3589040</v>
      </c>
      <c r="I620" s="16">
        <v>574246400</v>
      </c>
      <c r="K620" s="29" t="str">
        <f t="shared" si="9"/>
        <v>Спир</v>
      </c>
      <c r="L620" s="29" t="s">
        <v>430</v>
      </c>
    </row>
    <row r="621" spans="1:12">
      <c r="A621">
        <v>6957260</v>
      </c>
      <c r="B621" t="s">
        <v>626</v>
      </c>
      <c r="C621" t="s">
        <v>68</v>
      </c>
      <c r="D621" t="s">
        <v>69</v>
      </c>
      <c r="E621">
        <v>45284</v>
      </c>
      <c r="F621" t="s">
        <v>61</v>
      </c>
      <c r="G621" s="16">
        <v>40</v>
      </c>
      <c r="H621" s="16">
        <v>3589040</v>
      </c>
      <c r="I621" s="16">
        <v>14356160</v>
      </c>
      <c r="K621" s="29" t="str">
        <f t="shared" si="9"/>
        <v>Спир</v>
      </c>
      <c r="L621" s="29" t="s">
        <v>430</v>
      </c>
    </row>
    <row r="622" spans="1:12">
      <c r="A622">
        <v>6956242</v>
      </c>
      <c r="B622" t="s">
        <v>626</v>
      </c>
      <c r="C622" t="s">
        <v>179</v>
      </c>
      <c r="D622" t="s">
        <v>180</v>
      </c>
      <c r="E622">
        <v>78261</v>
      </c>
      <c r="F622" t="s">
        <v>239</v>
      </c>
      <c r="G622" s="16">
        <v>6100</v>
      </c>
      <c r="H622" s="16">
        <v>35560000</v>
      </c>
      <c r="I622" s="16">
        <v>216916000</v>
      </c>
      <c r="K622" s="29" t="str">
        <f t="shared" si="9"/>
        <v>Спир</v>
      </c>
      <c r="L622" s="29" t="s">
        <v>430</v>
      </c>
    </row>
    <row r="623" spans="1:12">
      <c r="A623">
        <v>6955498</v>
      </c>
      <c r="B623" t="s">
        <v>626</v>
      </c>
      <c r="C623" t="s">
        <v>96</v>
      </c>
      <c r="D623" t="s">
        <v>97</v>
      </c>
      <c r="E623">
        <v>45433</v>
      </c>
      <c r="F623" t="s">
        <v>63</v>
      </c>
      <c r="G623" s="16">
        <v>80</v>
      </c>
      <c r="H623" s="16">
        <v>4495000</v>
      </c>
      <c r="I623" s="16">
        <v>35960000</v>
      </c>
      <c r="K623" s="29" t="str">
        <f t="shared" si="9"/>
        <v>Спир</v>
      </c>
      <c r="L623" s="29" t="s">
        <v>430</v>
      </c>
    </row>
    <row r="624" spans="1:12">
      <c r="A624">
        <v>6955497</v>
      </c>
      <c r="B624" t="s">
        <v>626</v>
      </c>
      <c r="C624" t="s">
        <v>167</v>
      </c>
      <c r="D624" t="s">
        <v>168</v>
      </c>
      <c r="E624">
        <v>45433</v>
      </c>
      <c r="F624" t="s">
        <v>63</v>
      </c>
      <c r="G624" s="16">
        <v>30</v>
      </c>
      <c r="H624" s="16">
        <v>4496200</v>
      </c>
      <c r="I624" s="16">
        <v>13488600</v>
      </c>
      <c r="K624" s="29" t="str">
        <f t="shared" si="9"/>
        <v>Спир</v>
      </c>
      <c r="L624" s="29" t="s">
        <v>430</v>
      </c>
    </row>
    <row r="625" spans="1:12">
      <c r="A625">
        <v>6955429</v>
      </c>
      <c r="B625" t="s">
        <v>626</v>
      </c>
      <c r="C625" t="s">
        <v>185</v>
      </c>
      <c r="D625" t="s">
        <v>186</v>
      </c>
      <c r="E625">
        <v>45284</v>
      </c>
      <c r="F625" t="s">
        <v>61</v>
      </c>
      <c r="G625" s="16">
        <v>200</v>
      </c>
      <c r="H625" s="16">
        <v>3589040</v>
      </c>
      <c r="I625" s="16">
        <v>71780800</v>
      </c>
      <c r="K625" s="29" t="str">
        <f t="shared" si="9"/>
        <v>Спир</v>
      </c>
      <c r="L625" s="29" t="s">
        <v>430</v>
      </c>
    </row>
    <row r="626" spans="1:12">
      <c r="A626">
        <v>6955428</v>
      </c>
      <c r="B626" t="s">
        <v>626</v>
      </c>
      <c r="C626" t="s">
        <v>88</v>
      </c>
      <c r="D626" t="s">
        <v>89</v>
      </c>
      <c r="E626">
        <v>45284</v>
      </c>
      <c r="F626" t="s">
        <v>61</v>
      </c>
      <c r="G626" s="16">
        <v>200</v>
      </c>
      <c r="H626" s="16">
        <v>3590000</v>
      </c>
      <c r="I626" s="16">
        <v>71800000</v>
      </c>
      <c r="K626" s="29" t="str">
        <f t="shared" si="9"/>
        <v>Спир</v>
      </c>
      <c r="L626" s="29" t="s">
        <v>430</v>
      </c>
    </row>
    <row r="627" spans="1:12">
      <c r="A627">
        <v>6953583</v>
      </c>
      <c r="B627" t="s">
        <v>611</v>
      </c>
      <c r="C627" t="s">
        <v>666</v>
      </c>
      <c r="D627" t="s">
        <v>667</v>
      </c>
      <c r="E627">
        <v>45433</v>
      </c>
      <c r="F627" t="s">
        <v>63</v>
      </c>
      <c r="G627" s="16">
        <v>1500</v>
      </c>
      <c r="H627" s="16">
        <v>4493200</v>
      </c>
      <c r="I627" s="16">
        <v>673980000</v>
      </c>
      <c r="K627" s="29" t="str">
        <f t="shared" si="9"/>
        <v>Спир</v>
      </c>
      <c r="L627" s="29" t="s">
        <v>430</v>
      </c>
    </row>
    <row r="628" spans="1:12">
      <c r="A628">
        <v>6953554</v>
      </c>
      <c r="B628" t="s">
        <v>611</v>
      </c>
      <c r="C628" t="s">
        <v>346</v>
      </c>
      <c r="D628" t="s">
        <v>347</v>
      </c>
      <c r="E628">
        <v>45285</v>
      </c>
      <c r="F628" t="s">
        <v>62</v>
      </c>
      <c r="G628" s="16">
        <v>1200</v>
      </c>
      <c r="H628" s="16">
        <v>3556000</v>
      </c>
      <c r="I628" s="16">
        <v>426720000</v>
      </c>
      <c r="K628" s="29" t="str">
        <f t="shared" si="9"/>
        <v>Спир</v>
      </c>
      <c r="L628" s="29" t="s">
        <v>430</v>
      </c>
    </row>
    <row r="629" spans="1:12">
      <c r="A629">
        <v>6951536</v>
      </c>
      <c r="B629" t="s">
        <v>611</v>
      </c>
      <c r="C629" t="s">
        <v>291</v>
      </c>
      <c r="D629" t="s">
        <v>292</v>
      </c>
      <c r="E629">
        <v>45285</v>
      </c>
      <c r="F629" t="s">
        <v>62</v>
      </c>
      <c r="G629" s="16">
        <v>60</v>
      </c>
      <c r="H629" s="16">
        <v>3556000</v>
      </c>
      <c r="I629" s="16">
        <v>21336000</v>
      </c>
      <c r="K629" s="29" t="str">
        <f t="shared" si="9"/>
        <v>Спир</v>
      </c>
      <c r="L629" s="29" t="s">
        <v>430</v>
      </c>
    </row>
    <row r="630" spans="1:12">
      <c r="A630">
        <v>6949408</v>
      </c>
      <c r="B630" t="s">
        <v>668</v>
      </c>
      <c r="C630" t="s">
        <v>112</v>
      </c>
      <c r="D630" t="s">
        <v>113</v>
      </c>
      <c r="E630">
        <v>45433</v>
      </c>
      <c r="F630" t="s">
        <v>63</v>
      </c>
      <c r="G630" s="16">
        <v>100</v>
      </c>
      <c r="H630" s="16">
        <v>4491200</v>
      </c>
      <c r="I630" s="16">
        <v>44912000</v>
      </c>
      <c r="K630" s="29" t="str">
        <f t="shared" si="9"/>
        <v>Спир</v>
      </c>
      <c r="L630" s="29" t="s">
        <v>430</v>
      </c>
    </row>
    <row r="631" spans="1:12">
      <c r="A631">
        <v>6949407</v>
      </c>
      <c r="B631" t="s">
        <v>668</v>
      </c>
      <c r="C631" t="s">
        <v>126</v>
      </c>
      <c r="D631" t="s">
        <v>127</v>
      </c>
      <c r="E631">
        <v>9945433</v>
      </c>
      <c r="F631" t="s">
        <v>257</v>
      </c>
      <c r="G631" s="16">
        <v>100</v>
      </c>
      <c r="H631" s="16">
        <v>4491200</v>
      </c>
      <c r="I631" s="16">
        <v>44912000</v>
      </c>
      <c r="K631" s="29" t="str">
        <f t="shared" si="9"/>
        <v>Спир</v>
      </c>
      <c r="L631" s="29" t="s">
        <v>430</v>
      </c>
    </row>
    <row r="632" spans="1:12">
      <c r="A632">
        <v>6949376</v>
      </c>
      <c r="B632" t="s">
        <v>668</v>
      </c>
      <c r="C632" t="s">
        <v>70</v>
      </c>
      <c r="D632" t="s">
        <v>71</v>
      </c>
      <c r="E632">
        <v>45285</v>
      </c>
      <c r="F632" t="s">
        <v>62</v>
      </c>
      <c r="G632" s="16">
        <v>200</v>
      </c>
      <c r="H632" s="16">
        <v>3556000</v>
      </c>
      <c r="I632" s="16">
        <v>71120000</v>
      </c>
      <c r="K632" s="29" t="str">
        <f t="shared" si="9"/>
        <v>Спир</v>
      </c>
      <c r="L632" s="29" t="s">
        <v>430</v>
      </c>
    </row>
    <row r="633" spans="1:12">
      <c r="A633">
        <v>6949375</v>
      </c>
      <c r="B633" t="s">
        <v>668</v>
      </c>
      <c r="C633" t="s">
        <v>116</v>
      </c>
      <c r="D633" t="s">
        <v>117</v>
      </c>
      <c r="E633">
        <v>45285</v>
      </c>
      <c r="F633" t="s">
        <v>62</v>
      </c>
      <c r="G633" s="16">
        <v>400</v>
      </c>
      <c r="H633" s="16">
        <v>3556001</v>
      </c>
      <c r="I633" s="16">
        <v>142240040</v>
      </c>
      <c r="K633" s="29" t="str">
        <f t="shared" si="9"/>
        <v>Спир</v>
      </c>
      <c r="L633" s="29" t="s">
        <v>430</v>
      </c>
    </row>
    <row r="634" spans="1:12">
      <c r="A634">
        <v>6947393</v>
      </c>
      <c r="B634" t="s">
        <v>668</v>
      </c>
      <c r="C634" t="s">
        <v>655</v>
      </c>
      <c r="D634" t="s">
        <v>656</v>
      </c>
      <c r="E634">
        <v>45285</v>
      </c>
      <c r="F634" t="s">
        <v>62</v>
      </c>
      <c r="G634" s="16">
        <v>90</v>
      </c>
      <c r="H634" s="16">
        <v>3556000</v>
      </c>
      <c r="I634" s="16">
        <v>32004000</v>
      </c>
      <c r="K634" s="29" t="str">
        <f t="shared" si="9"/>
        <v>Спир</v>
      </c>
      <c r="L634" s="29" t="s">
        <v>430</v>
      </c>
    </row>
    <row r="635" spans="1:12">
      <c r="A635">
        <v>6945488</v>
      </c>
      <c r="B635" t="s">
        <v>669</v>
      </c>
      <c r="C635" t="s">
        <v>102</v>
      </c>
      <c r="D635" t="s">
        <v>103</v>
      </c>
      <c r="E635">
        <v>45284</v>
      </c>
      <c r="F635" t="s">
        <v>61</v>
      </c>
      <c r="G635" s="16">
        <v>3220</v>
      </c>
      <c r="H635" s="16">
        <v>3589099</v>
      </c>
      <c r="I635" s="16">
        <v>1155689878</v>
      </c>
      <c r="K635" s="29" t="str">
        <f t="shared" si="9"/>
        <v>Спир</v>
      </c>
      <c r="L635" s="29" t="s">
        <v>430</v>
      </c>
    </row>
    <row r="636" spans="1:12">
      <c r="A636">
        <v>6945487</v>
      </c>
      <c r="B636" t="s">
        <v>669</v>
      </c>
      <c r="C636" t="s">
        <v>136</v>
      </c>
      <c r="D636" t="s">
        <v>137</v>
      </c>
      <c r="E636">
        <v>45285</v>
      </c>
      <c r="F636" t="s">
        <v>62</v>
      </c>
      <c r="G636" s="16">
        <v>100</v>
      </c>
      <c r="H636" s="16">
        <v>3556000</v>
      </c>
      <c r="I636" s="16">
        <v>35560000</v>
      </c>
      <c r="K636" s="29" t="str">
        <f t="shared" si="9"/>
        <v>Спир</v>
      </c>
      <c r="L636" s="29" t="s">
        <v>430</v>
      </c>
    </row>
    <row r="637" spans="1:12">
      <c r="A637">
        <v>6942315</v>
      </c>
      <c r="B637" t="s">
        <v>670</v>
      </c>
      <c r="C637" t="s">
        <v>608</v>
      </c>
      <c r="D637" t="s">
        <v>658</v>
      </c>
      <c r="E637">
        <v>45285</v>
      </c>
      <c r="F637" t="s">
        <v>62</v>
      </c>
      <c r="G637" s="16">
        <v>200</v>
      </c>
      <c r="H637" s="16">
        <v>3556000</v>
      </c>
      <c r="I637" s="16">
        <v>71120000</v>
      </c>
      <c r="K637" s="29" t="str">
        <f t="shared" si="9"/>
        <v>Спир</v>
      </c>
      <c r="L637" s="29" t="s">
        <v>430</v>
      </c>
    </row>
    <row r="638" spans="1:12">
      <c r="A638">
        <v>6942314</v>
      </c>
      <c r="B638" t="s">
        <v>670</v>
      </c>
      <c r="C638" t="s">
        <v>343</v>
      </c>
      <c r="D638" t="s">
        <v>109</v>
      </c>
      <c r="E638">
        <v>45285</v>
      </c>
      <c r="F638" t="s">
        <v>62</v>
      </c>
      <c r="G638" s="16">
        <v>150</v>
      </c>
      <c r="H638" s="16">
        <v>3556010</v>
      </c>
      <c r="I638" s="16">
        <v>53340150</v>
      </c>
      <c r="K638" s="29" t="str">
        <f t="shared" si="9"/>
        <v>Спир</v>
      </c>
      <c r="L638" s="29" t="s">
        <v>430</v>
      </c>
    </row>
    <row r="639" spans="1:12">
      <c r="A639">
        <v>6940793</v>
      </c>
      <c r="B639" t="s">
        <v>670</v>
      </c>
      <c r="C639" t="s">
        <v>671</v>
      </c>
      <c r="D639" t="s">
        <v>672</v>
      </c>
      <c r="E639">
        <v>45285</v>
      </c>
      <c r="F639" t="s">
        <v>62</v>
      </c>
      <c r="G639" s="16">
        <v>100</v>
      </c>
      <c r="H639" s="16">
        <v>3556000</v>
      </c>
      <c r="I639" s="16">
        <v>35560000</v>
      </c>
      <c r="K639" s="29" t="str">
        <f t="shared" si="9"/>
        <v>Спир</v>
      </c>
      <c r="L639" s="29" t="s">
        <v>430</v>
      </c>
    </row>
    <row r="640" spans="1:12">
      <c r="A640">
        <v>6940792</v>
      </c>
      <c r="B640" t="s">
        <v>670</v>
      </c>
      <c r="C640" t="s">
        <v>673</v>
      </c>
      <c r="D640" t="s">
        <v>674</v>
      </c>
      <c r="E640">
        <v>45285</v>
      </c>
      <c r="F640" t="s">
        <v>62</v>
      </c>
      <c r="G640" s="16">
        <v>50</v>
      </c>
      <c r="H640" s="16">
        <v>3556001</v>
      </c>
      <c r="I640" s="16">
        <v>17780005</v>
      </c>
      <c r="K640" s="29" t="str">
        <f t="shared" si="9"/>
        <v>Спир</v>
      </c>
      <c r="L640" s="29" t="s">
        <v>430</v>
      </c>
    </row>
    <row r="641" spans="1:12">
      <c r="A641">
        <v>6936645</v>
      </c>
      <c r="B641" t="s">
        <v>675</v>
      </c>
      <c r="C641" t="s">
        <v>199</v>
      </c>
      <c r="D641" t="s">
        <v>200</v>
      </c>
      <c r="E641">
        <v>78261</v>
      </c>
      <c r="F641" t="s">
        <v>239</v>
      </c>
      <c r="G641" s="16">
        <v>1200</v>
      </c>
      <c r="H641" s="16">
        <v>35560000</v>
      </c>
      <c r="I641" s="16">
        <v>42672000</v>
      </c>
      <c r="K641" s="29" t="str">
        <f t="shared" si="9"/>
        <v>Спир</v>
      </c>
      <c r="L641" s="29" t="s">
        <v>430</v>
      </c>
    </row>
    <row r="642" spans="1:12">
      <c r="A642">
        <v>6936364</v>
      </c>
      <c r="B642" t="s">
        <v>675</v>
      </c>
      <c r="C642" t="s">
        <v>676</v>
      </c>
      <c r="D642" t="s">
        <v>677</v>
      </c>
      <c r="E642">
        <v>45433</v>
      </c>
      <c r="F642" t="s">
        <v>63</v>
      </c>
      <c r="G642" s="16">
        <v>10</v>
      </c>
      <c r="H642" s="16">
        <v>4491200</v>
      </c>
      <c r="I642" s="16">
        <v>4491200</v>
      </c>
      <c r="K642" s="29" t="str">
        <f t="shared" si="9"/>
        <v>Спир</v>
      </c>
      <c r="L642" s="29" t="s">
        <v>430</v>
      </c>
    </row>
    <row r="643" spans="1:12">
      <c r="A643">
        <v>6936336</v>
      </c>
      <c r="B643" t="s">
        <v>675</v>
      </c>
      <c r="C643" t="s">
        <v>185</v>
      </c>
      <c r="D643" t="s">
        <v>186</v>
      </c>
      <c r="E643">
        <v>45285</v>
      </c>
      <c r="F643" t="s">
        <v>62</v>
      </c>
      <c r="G643" s="16">
        <v>200</v>
      </c>
      <c r="H643" s="16">
        <v>3556000</v>
      </c>
      <c r="I643" s="16">
        <v>71120000</v>
      </c>
      <c r="K643" s="29" t="str">
        <f t="shared" si="9"/>
        <v>Спир</v>
      </c>
      <c r="L643" s="29" t="s">
        <v>430</v>
      </c>
    </row>
    <row r="644" spans="1:12">
      <c r="A644">
        <v>6936335</v>
      </c>
      <c r="B644" t="s">
        <v>675</v>
      </c>
      <c r="C644" t="s">
        <v>226</v>
      </c>
      <c r="D644" t="s">
        <v>227</v>
      </c>
      <c r="E644">
        <v>45285</v>
      </c>
      <c r="F644" t="s">
        <v>62</v>
      </c>
      <c r="G644" s="16">
        <v>100</v>
      </c>
      <c r="H644" s="16">
        <v>3556010</v>
      </c>
      <c r="I644" s="16">
        <v>35560100</v>
      </c>
      <c r="K644" s="29" t="str">
        <f t="shared" si="9"/>
        <v>Спир</v>
      </c>
      <c r="L644" s="29" t="s">
        <v>430</v>
      </c>
    </row>
    <row r="645" spans="1:12">
      <c r="A645">
        <v>6935699</v>
      </c>
      <c r="B645" t="s">
        <v>675</v>
      </c>
      <c r="C645" t="s">
        <v>77</v>
      </c>
      <c r="D645" t="s">
        <v>78</v>
      </c>
      <c r="E645">
        <v>78261</v>
      </c>
      <c r="F645" t="s">
        <v>239</v>
      </c>
      <c r="G645" s="16">
        <v>7000</v>
      </c>
      <c r="H645" s="16">
        <v>35560000</v>
      </c>
      <c r="I645" s="16">
        <v>248920000</v>
      </c>
      <c r="K645" s="29" t="str">
        <f t="shared" ref="K645:K708" si="10">LEFT(F645,4)</f>
        <v>Спир</v>
      </c>
      <c r="L645" s="29" t="s">
        <v>430</v>
      </c>
    </row>
    <row r="646" spans="1:12">
      <c r="A646">
        <v>6935026</v>
      </c>
      <c r="B646" t="s">
        <v>675</v>
      </c>
      <c r="C646" t="s">
        <v>678</v>
      </c>
      <c r="D646" t="s">
        <v>679</v>
      </c>
      <c r="E646">
        <v>45285</v>
      </c>
      <c r="F646" t="s">
        <v>62</v>
      </c>
      <c r="G646" s="16">
        <v>100</v>
      </c>
      <c r="H646" s="16">
        <v>3556001</v>
      </c>
      <c r="I646" s="16">
        <v>35560010</v>
      </c>
      <c r="K646" s="29" t="str">
        <f t="shared" si="10"/>
        <v>Спир</v>
      </c>
      <c r="L646" s="29" t="s">
        <v>430</v>
      </c>
    </row>
    <row r="647" spans="1:12">
      <c r="A647">
        <v>6932801</v>
      </c>
      <c r="B647" t="s">
        <v>680</v>
      </c>
      <c r="C647" t="s">
        <v>107</v>
      </c>
      <c r="D647" t="s">
        <v>108</v>
      </c>
      <c r="E647">
        <v>78262</v>
      </c>
      <c r="F647" t="s">
        <v>245</v>
      </c>
      <c r="G647" s="16">
        <v>3100</v>
      </c>
      <c r="H647" s="16">
        <v>35890400</v>
      </c>
      <c r="I647" s="16">
        <v>111260240</v>
      </c>
      <c r="K647" s="29" t="str">
        <f t="shared" si="10"/>
        <v>Спир</v>
      </c>
      <c r="L647" s="29" t="s">
        <v>430</v>
      </c>
    </row>
    <row r="648" spans="1:12">
      <c r="A648">
        <v>6932800</v>
      </c>
      <c r="B648" t="s">
        <v>680</v>
      </c>
      <c r="C648" t="s">
        <v>107</v>
      </c>
      <c r="D648" t="s">
        <v>108</v>
      </c>
      <c r="E648">
        <v>78262</v>
      </c>
      <c r="F648" t="s">
        <v>245</v>
      </c>
      <c r="G648" s="16">
        <v>3100</v>
      </c>
      <c r="H648" s="16">
        <v>35890400</v>
      </c>
      <c r="I648" s="16">
        <v>111260240</v>
      </c>
      <c r="K648" s="29" t="str">
        <f t="shared" si="10"/>
        <v>Спир</v>
      </c>
      <c r="L648" s="29" t="s">
        <v>430</v>
      </c>
    </row>
    <row r="649" spans="1:12">
      <c r="A649">
        <v>6932799</v>
      </c>
      <c r="B649" t="s">
        <v>680</v>
      </c>
      <c r="C649" t="s">
        <v>107</v>
      </c>
      <c r="D649" t="s">
        <v>108</v>
      </c>
      <c r="E649">
        <v>78262</v>
      </c>
      <c r="F649" t="s">
        <v>245</v>
      </c>
      <c r="G649" s="16">
        <v>3100</v>
      </c>
      <c r="H649" s="16">
        <v>35890400</v>
      </c>
      <c r="I649" s="16">
        <v>111260240</v>
      </c>
      <c r="K649" s="29" t="str">
        <f t="shared" si="10"/>
        <v>Спир</v>
      </c>
      <c r="L649" s="29" t="s">
        <v>430</v>
      </c>
    </row>
    <row r="650" spans="1:12">
      <c r="A650">
        <v>6932798</v>
      </c>
      <c r="B650" t="s">
        <v>680</v>
      </c>
      <c r="C650" t="s">
        <v>107</v>
      </c>
      <c r="D650" t="s">
        <v>108</v>
      </c>
      <c r="E650">
        <v>78262</v>
      </c>
      <c r="F650" t="s">
        <v>245</v>
      </c>
      <c r="G650" s="16">
        <v>3100</v>
      </c>
      <c r="H650" s="16">
        <v>35890400</v>
      </c>
      <c r="I650" s="16">
        <v>111260240</v>
      </c>
      <c r="K650" s="29" t="str">
        <f t="shared" si="10"/>
        <v>Спир</v>
      </c>
      <c r="L650" s="29" t="s">
        <v>430</v>
      </c>
    </row>
    <row r="651" spans="1:12">
      <c r="A651">
        <v>6932044</v>
      </c>
      <c r="B651" t="s">
        <v>680</v>
      </c>
      <c r="C651" t="s">
        <v>655</v>
      </c>
      <c r="D651" t="s">
        <v>656</v>
      </c>
      <c r="E651">
        <v>45285</v>
      </c>
      <c r="F651" t="s">
        <v>62</v>
      </c>
      <c r="G651" s="16">
        <v>100</v>
      </c>
      <c r="H651" s="16">
        <v>3556005</v>
      </c>
      <c r="I651" s="16">
        <v>35560050</v>
      </c>
      <c r="K651" s="29" t="str">
        <f t="shared" si="10"/>
        <v>Спир</v>
      </c>
      <c r="L651" s="29" t="s">
        <v>430</v>
      </c>
    </row>
    <row r="652" spans="1:12">
      <c r="A652">
        <v>6930508</v>
      </c>
      <c r="B652" t="s">
        <v>628</v>
      </c>
      <c r="C652" t="s">
        <v>662</v>
      </c>
      <c r="D652" t="s">
        <v>663</v>
      </c>
      <c r="E652">
        <v>45285</v>
      </c>
      <c r="F652" t="s">
        <v>62</v>
      </c>
      <c r="G652" s="16">
        <v>1000</v>
      </c>
      <c r="H652" s="16">
        <v>3556001</v>
      </c>
      <c r="I652" s="16">
        <v>355600100</v>
      </c>
      <c r="K652" s="29" t="str">
        <f t="shared" si="10"/>
        <v>Спир</v>
      </c>
      <c r="L652" s="29" t="s">
        <v>430</v>
      </c>
    </row>
    <row r="653" spans="1:12">
      <c r="A653">
        <v>6929805</v>
      </c>
      <c r="B653" t="s">
        <v>628</v>
      </c>
      <c r="C653" t="s">
        <v>243</v>
      </c>
      <c r="D653" t="s">
        <v>244</v>
      </c>
      <c r="E653">
        <v>78261</v>
      </c>
      <c r="F653" t="s">
        <v>239</v>
      </c>
      <c r="G653" s="16">
        <v>4400</v>
      </c>
      <c r="H653" s="16">
        <v>35560000</v>
      </c>
      <c r="I653" s="16">
        <v>156464000</v>
      </c>
      <c r="K653" s="29" t="str">
        <f t="shared" si="10"/>
        <v>Спир</v>
      </c>
      <c r="L653" s="29" t="s">
        <v>430</v>
      </c>
    </row>
    <row r="654" spans="1:12">
      <c r="A654">
        <v>6929804</v>
      </c>
      <c r="B654" t="s">
        <v>628</v>
      </c>
      <c r="C654" t="s">
        <v>179</v>
      </c>
      <c r="D654" t="s">
        <v>180</v>
      </c>
      <c r="E654">
        <v>78261</v>
      </c>
      <c r="F654" t="s">
        <v>239</v>
      </c>
      <c r="G654" s="16">
        <v>6000</v>
      </c>
      <c r="H654" s="16">
        <v>35560000</v>
      </c>
      <c r="I654" s="16">
        <v>213360000</v>
      </c>
      <c r="K654" s="29" t="str">
        <f t="shared" si="10"/>
        <v>Спир</v>
      </c>
      <c r="L654" s="29" t="s">
        <v>430</v>
      </c>
    </row>
    <row r="655" spans="1:12">
      <c r="A655">
        <v>6929078</v>
      </c>
      <c r="B655" t="s">
        <v>628</v>
      </c>
      <c r="C655" t="s">
        <v>681</v>
      </c>
      <c r="D655" t="s">
        <v>682</v>
      </c>
      <c r="E655">
        <v>45433</v>
      </c>
      <c r="F655" t="s">
        <v>63</v>
      </c>
      <c r="G655" s="16">
        <v>20</v>
      </c>
      <c r="H655" s="16">
        <v>4491200</v>
      </c>
      <c r="I655" s="16">
        <v>8982400</v>
      </c>
      <c r="K655" s="29" t="str">
        <f t="shared" si="10"/>
        <v>Спир</v>
      </c>
      <c r="L655" s="29" t="s">
        <v>430</v>
      </c>
    </row>
    <row r="656" spans="1:12">
      <c r="A656">
        <v>6929077</v>
      </c>
      <c r="B656" t="s">
        <v>628</v>
      </c>
      <c r="C656" t="s">
        <v>683</v>
      </c>
      <c r="D656" t="s">
        <v>684</v>
      </c>
      <c r="E656">
        <v>45433</v>
      </c>
      <c r="F656" t="s">
        <v>63</v>
      </c>
      <c r="G656" s="16">
        <v>100</v>
      </c>
      <c r="H656" s="16">
        <v>4491201</v>
      </c>
      <c r="I656" s="16">
        <v>44912010</v>
      </c>
      <c r="K656" s="29" t="str">
        <f t="shared" si="10"/>
        <v>Спир</v>
      </c>
      <c r="L656" s="29" t="s">
        <v>430</v>
      </c>
    </row>
    <row r="657" spans="1:12">
      <c r="A657">
        <v>6929076</v>
      </c>
      <c r="B657" t="s">
        <v>628</v>
      </c>
      <c r="C657" t="s">
        <v>685</v>
      </c>
      <c r="D657" t="s">
        <v>686</v>
      </c>
      <c r="E657">
        <v>45433</v>
      </c>
      <c r="F657" t="s">
        <v>63</v>
      </c>
      <c r="G657" s="16">
        <v>30</v>
      </c>
      <c r="H657" s="16">
        <v>4500200</v>
      </c>
      <c r="I657" s="16">
        <v>13500600</v>
      </c>
      <c r="K657" s="29" t="str">
        <f t="shared" si="10"/>
        <v>Спир</v>
      </c>
      <c r="L657" s="29" t="s">
        <v>430</v>
      </c>
    </row>
    <row r="658" spans="1:12">
      <c r="A658">
        <v>6929036</v>
      </c>
      <c r="B658" t="s">
        <v>628</v>
      </c>
      <c r="C658" t="s">
        <v>687</v>
      </c>
      <c r="D658" t="s">
        <v>688</v>
      </c>
      <c r="E658">
        <v>45285</v>
      </c>
      <c r="F658" t="s">
        <v>62</v>
      </c>
      <c r="G658" s="16">
        <v>10</v>
      </c>
      <c r="H658" s="16">
        <v>3560999</v>
      </c>
      <c r="I658" s="16">
        <v>3560999</v>
      </c>
      <c r="K658" s="29" t="str">
        <f t="shared" si="10"/>
        <v>Спир</v>
      </c>
      <c r="L658" s="29" t="s">
        <v>430</v>
      </c>
    </row>
    <row r="659" spans="1:12">
      <c r="A659">
        <v>6927900</v>
      </c>
      <c r="B659" t="s">
        <v>689</v>
      </c>
      <c r="C659" t="s">
        <v>179</v>
      </c>
      <c r="D659" t="s">
        <v>180</v>
      </c>
      <c r="E659">
        <v>78261</v>
      </c>
      <c r="F659" t="s">
        <v>239</v>
      </c>
      <c r="G659" s="16">
        <v>3200</v>
      </c>
      <c r="H659" s="16">
        <v>35560000</v>
      </c>
      <c r="I659" s="16">
        <v>113792000</v>
      </c>
      <c r="K659" s="29" t="str">
        <f t="shared" si="10"/>
        <v>Спир</v>
      </c>
      <c r="L659" s="29" t="s">
        <v>430</v>
      </c>
    </row>
    <row r="660" spans="1:12">
      <c r="A660">
        <v>6927623</v>
      </c>
      <c r="B660" t="s">
        <v>689</v>
      </c>
      <c r="C660" t="s">
        <v>270</v>
      </c>
      <c r="D660" t="s">
        <v>277</v>
      </c>
      <c r="E660">
        <v>45285</v>
      </c>
      <c r="F660" t="s">
        <v>62</v>
      </c>
      <c r="G660" s="16">
        <v>500</v>
      </c>
      <c r="H660" s="16">
        <v>3556001</v>
      </c>
      <c r="I660" s="16">
        <v>177800050</v>
      </c>
      <c r="K660" s="29" t="str">
        <f t="shared" si="10"/>
        <v>Спир</v>
      </c>
      <c r="L660" s="29" t="s">
        <v>430</v>
      </c>
    </row>
    <row r="661" spans="1:12">
      <c r="A661">
        <v>6926789</v>
      </c>
      <c r="B661" t="s">
        <v>689</v>
      </c>
      <c r="C661" t="s">
        <v>179</v>
      </c>
      <c r="D661" t="s">
        <v>180</v>
      </c>
      <c r="E661">
        <v>78261</v>
      </c>
      <c r="F661" t="s">
        <v>239</v>
      </c>
      <c r="G661" s="16">
        <v>2800</v>
      </c>
      <c r="H661" s="16">
        <v>35560000</v>
      </c>
      <c r="I661" s="16">
        <v>99568000</v>
      </c>
      <c r="K661" s="29" t="str">
        <f t="shared" si="10"/>
        <v>Спир</v>
      </c>
      <c r="L661" s="29" t="s">
        <v>430</v>
      </c>
    </row>
    <row r="662" spans="1:12">
      <c r="A662">
        <v>6926788</v>
      </c>
      <c r="B662" t="s">
        <v>689</v>
      </c>
      <c r="C662" t="s">
        <v>568</v>
      </c>
      <c r="D662" t="s">
        <v>690</v>
      </c>
      <c r="E662">
        <v>78261</v>
      </c>
      <c r="F662" t="s">
        <v>239</v>
      </c>
      <c r="G662" s="16">
        <v>3200</v>
      </c>
      <c r="H662" s="16">
        <v>35560001</v>
      </c>
      <c r="I662" s="16">
        <v>113792003.2</v>
      </c>
      <c r="K662" s="29" t="str">
        <f t="shared" si="10"/>
        <v>Спир</v>
      </c>
      <c r="L662" s="29" t="s">
        <v>430</v>
      </c>
    </row>
    <row r="663" spans="1:12">
      <c r="A663">
        <v>6926004</v>
      </c>
      <c r="B663" t="s">
        <v>689</v>
      </c>
      <c r="C663" t="s">
        <v>655</v>
      </c>
      <c r="D663" t="s">
        <v>656</v>
      </c>
      <c r="E663">
        <v>45285</v>
      </c>
      <c r="F663" t="s">
        <v>62</v>
      </c>
      <c r="G663" s="16">
        <v>80</v>
      </c>
      <c r="H663" s="16">
        <v>3556000</v>
      </c>
      <c r="I663" s="16">
        <v>28448000</v>
      </c>
      <c r="K663" s="29" t="str">
        <f t="shared" si="10"/>
        <v>Спир</v>
      </c>
      <c r="L663" s="29" t="s">
        <v>430</v>
      </c>
    </row>
    <row r="664" spans="1:12">
      <c r="A664">
        <v>6926003</v>
      </c>
      <c r="B664" t="s">
        <v>689</v>
      </c>
      <c r="C664" t="s">
        <v>205</v>
      </c>
      <c r="D664" t="s">
        <v>206</v>
      </c>
      <c r="E664">
        <v>45285</v>
      </c>
      <c r="F664" t="s">
        <v>62</v>
      </c>
      <c r="G664" s="16">
        <v>300</v>
      </c>
      <c r="H664" s="16">
        <v>3556100</v>
      </c>
      <c r="I664" s="16">
        <v>106683000</v>
      </c>
      <c r="K664" s="29" t="str">
        <f t="shared" si="10"/>
        <v>Спир</v>
      </c>
      <c r="L664" s="29" t="s">
        <v>430</v>
      </c>
    </row>
    <row r="665" spans="1:12">
      <c r="A665">
        <v>6924115</v>
      </c>
      <c r="B665" t="s">
        <v>691</v>
      </c>
      <c r="C665" t="s">
        <v>291</v>
      </c>
      <c r="D665" t="s">
        <v>292</v>
      </c>
      <c r="E665">
        <v>45284</v>
      </c>
      <c r="F665" t="s">
        <v>61</v>
      </c>
      <c r="G665" s="16">
        <v>50</v>
      </c>
      <c r="H665" s="16">
        <v>3589040</v>
      </c>
      <c r="I665" s="16">
        <v>17945200</v>
      </c>
      <c r="K665" s="29" t="str">
        <f t="shared" si="10"/>
        <v>Спир</v>
      </c>
      <c r="L665" s="29" t="s">
        <v>430</v>
      </c>
    </row>
    <row r="666" spans="1:12">
      <c r="A666">
        <v>6924114</v>
      </c>
      <c r="B666" t="s">
        <v>691</v>
      </c>
      <c r="C666" t="s">
        <v>102</v>
      </c>
      <c r="D666" t="s">
        <v>103</v>
      </c>
      <c r="E666">
        <v>45284</v>
      </c>
      <c r="F666" t="s">
        <v>61</v>
      </c>
      <c r="G666" s="16">
        <v>3220</v>
      </c>
      <c r="H666" s="16">
        <v>3589099</v>
      </c>
      <c r="I666" s="16">
        <v>1155689878</v>
      </c>
      <c r="K666" s="29" t="str">
        <f t="shared" si="10"/>
        <v>Спир</v>
      </c>
      <c r="L666" s="29" t="s">
        <v>430</v>
      </c>
    </row>
    <row r="667" spans="1:12">
      <c r="A667">
        <v>6923059</v>
      </c>
      <c r="B667" t="s">
        <v>691</v>
      </c>
      <c r="C667" t="s">
        <v>86</v>
      </c>
      <c r="D667" t="s">
        <v>87</v>
      </c>
      <c r="E667">
        <v>78261</v>
      </c>
      <c r="F667" t="s">
        <v>239</v>
      </c>
      <c r="G667" s="16">
        <v>17100</v>
      </c>
      <c r="H667" s="16">
        <v>35560000</v>
      </c>
      <c r="I667" s="16">
        <v>608076000</v>
      </c>
      <c r="K667" s="29" t="str">
        <f t="shared" si="10"/>
        <v>Спир</v>
      </c>
      <c r="L667" s="29" t="s">
        <v>430</v>
      </c>
    </row>
    <row r="668" spans="1:12">
      <c r="A668">
        <v>6922333</v>
      </c>
      <c r="B668" t="s">
        <v>691</v>
      </c>
      <c r="C668" t="s">
        <v>692</v>
      </c>
      <c r="D668" t="s">
        <v>693</v>
      </c>
      <c r="E668">
        <v>45433</v>
      </c>
      <c r="F668" t="s">
        <v>63</v>
      </c>
      <c r="G668" s="16">
        <v>20</v>
      </c>
      <c r="H668" s="16">
        <v>4491200</v>
      </c>
      <c r="I668" s="16">
        <v>8982400</v>
      </c>
      <c r="K668" s="29" t="str">
        <f t="shared" si="10"/>
        <v>Спир</v>
      </c>
      <c r="L668" s="29" t="s">
        <v>430</v>
      </c>
    </row>
    <row r="669" spans="1:12">
      <c r="A669">
        <v>6920347</v>
      </c>
      <c r="B669" t="s">
        <v>629</v>
      </c>
      <c r="C669" t="s">
        <v>98</v>
      </c>
      <c r="D669" t="s">
        <v>99</v>
      </c>
      <c r="E669">
        <v>45285</v>
      </c>
      <c r="F669" t="s">
        <v>62</v>
      </c>
      <c r="G669" s="16">
        <v>400</v>
      </c>
      <c r="H669" s="16">
        <v>3556001</v>
      </c>
      <c r="I669" s="16">
        <v>142240040</v>
      </c>
      <c r="K669" s="29" t="str">
        <f t="shared" si="10"/>
        <v>Спир</v>
      </c>
      <c r="L669" s="29" t="s">
        <v>430</v>
      </c>
    </row>
    <row r="670" spans="1:12">
      <c r="A670">
        <v>6919599</v>
      </c>
      <c r="B670" t="s">
        <v>629</v>
      </c>
      <c r="C670" t="s">
        <v>107</v>
      </c>
      <c r="D670" t="s">
        <v>108</v>
      </c>
      <c r="E670">
        <v>78262</v>
      </c>
      <c r="F670" t="s">
        <v>245</v>
      </c>
      <c r="G670" s="16">
        <v>3100</v>
      </c>
      <c r="H670" s="16">
        <v>35890400</v>
      </c>
      <c r="I670" s="16">
        <v>111260240</v>
      </c>
      <c r="K670" s="29" t="str">
        <f t="shared" si="10"/>
        <v>Спир</v>
      </c>
      <c r="L670" s="29" t="s">
        <v>430</v>
      </c>
    </row>
    <row r="671" spans="1:12">
      <c r="A671">
        <v>6919598</v>
      </c>
      <c r="B671" t="s">
        <v>629</v>
      </c>
      <c r="C671" t="s">
        <v>107</v>
      </c>
      <c r="D671" t="s">
        <v>108</v>
      </c>
      <c r="E671">
        <v>78262</v>
      </c>
      <c r="F671" t="s">
        <v>245</v>
      </c>
      <c r="G671" s="16">
        <v>3100</v>
      </c>
      <c r="H671" s="16">
        <v>35890400</v>
      </c>
      <c r="I671" s="16">
        <v>111260240</v>
      </c>
      <c r="K671" s="29" t="str">
        <f t="shared" si="10"/>
        <v>Спир</v>
      </c>
      <c r="L671" s="29" t="s">
        <v>430</v>
      </c>
    </row>
    <row r="672" spans="1:12">
      <c r="A672">
        <v>6919597</v>
      </c>
      <c r="B672" t="s">
        <v>629</v>
      </c>
      <c r="C672" t="s">
        <v>107</v>
      </c>
      <c r="D672" t="s">
        <v>108</v>
      </c>
      <c r="E672">
        <v>78262</v>
      </c>
      <c r="F672" t="s">
        <v>245</v>
      </c>
      <c r="G672" s="16">
        <v>3100</v>
      </c>
      <c r="H672" s="16">
        <v>35890400</v>
      </c>
      <c r="I672" s="16">
        <v>111260240</v>
      </c>
      <c r="K672" s="29" t="str">
        <f t="shared" si="10"/>
        <v>Спир</v>
      </c>
      <c r="L672" s="29" t="s">
        <v>430</v>
      </c>
    </row>
    <row r="673" spans="1:12">
      <c r="A673">
        <v>6919596</v>
      </c>
      <c r="B673" t="s">
        <v>629</v>
      </c>
      <c r="C673" t="s">
        <v>107</v>
      </c>
      <c r="D673" t="s">
        <v>108</v>
      </c>
      <c r="E673">
        <v>78262</v>
      </c>
      <c r="F673" t="s">
        <v>245</v>
      </c>
      <c r="G673" s="16">
        <v>3100</v>
      </c>
      <c r="H673" s="16">
        <v>35890400</v>
      </c>
      <c r="I673" s="16">
        <v>111260240</v>
      </c>
      <c r="K673" s="29" t="str">
        <f t="shared" si="10"/>
        <v>Спир</v>
      </c>
      <c r="L673" s="29" t="s">
        <v>430</v>
      </c>
    </row>
    <row r="674" spans="1:12">
      <c r="A674">
        <v>6918920</v>
      </c>
      <c r="B674" t="s">
        <v>629</v>
      </c>
      <c r="C674" t="s">
        <v>124</v>
      </c>
      <c r="D674" t="s">
        <v>125</v>
      </c>
      <c r="E674">
        <v>45433</v>
      </c>
      <c r="F674" t="s">
        <v>63</v>
      </c>
      <c r="G674" s="16">
        <v>40</v>
      </c>
      <c r="H674" s="16">
        <v>4491200</v>
      </c>
      <c r="I674" s="16">
        <v>17964800</v>
      </c>
      <c r="K674" s="29" t="str">
        <f t="shared" si="10"/>
        <v>Спир</v>
      </c>
      <c r="L674" s="29" t="s">
        <v>430</v>
      </c>
    </row>
    <row r="675" spans="1:12">
      <c r="A675">
        <v>6918896</v>
      </c>
      <c r="B675" t="s">
        <v>629</v>
      </c>
      <c r="C675" t="s">
        <v>142</v>
      </c>
      <c r="D675" t="s">
        <v>143</v>
      </c>
      <c r="E675">
        <v>45284</v>
      </c>
      <c r="F675" t="s">
        <v>61</v>
      </c>
      <c r="G675" s="16">
        <v>3200</v>
      </c>
      <c r="H675" s="16">
        <v>3589040</v>
      </c>
      <c r="I675" s="16">
        <v>1148492800</v>
      </c>
      <c r="K675" s="29" t="str">
        <f t="shared" si="10"/>
        <v>Спир</v>
      </c>
      <c r="L675" s="29" t="s">
        <v>430</v>
      </c>
    </row>
    <row r="676" spans="1:12">
      <c r="A676">
        <v>6918888</v>
      </c>
      <c r="B676" t="s">
        <v>629</v>
      </c>
      <c r="C676" t="s">
        <v>81</v>
      </c>
      <c r="D676" t="s">
        <v>82</v>
      </c>
      <c r="E676">
        <v>45285</v>
      </c>
      <c r="F676" t="s">
        <v>62</v>
      </c>
      <c r="G676" s="16">
        <v>540</v>
      </c>
      <c r="H676" s="16">
        <v>3556000</v>
      </c>
      <c r="I676" s="16">
        <v>192024000</v>
      </c>
      <c r="K676" s="29" t="str">
        <f t="shared" si="10"/>
        <v>Спир</v>
      </c>
      <c r="L676" s="29" t="s">
        <v>430</v>
      </c>
    </row>
    <row r="677" spans="1:12">
      <c r="A677">
        <v>6917886</v>
      </c>
      <c r="B677" t="s">
        <v>694</v>
      </c>
      <c r="C677" t="s">
        <v>179</v>
      </c>
      <c r="D677" t="s">
        <v>180</v>
      </c>
      <c r="E677">
        <v>78261</v>
      </c>
      <c r="F677" t="s">
        <v>239</v>
      </c>
      <c r="G677" s="16">
        <v>6000</v>
      </c>
      <c r="H677" s="16">
        <v>35560000</v>
      </c>
      <c r="I677" s="16">
        <v>213360000</v>
      </c>
      <c r="K677" s="29" t="str">
        <f t="shared" si="10"/>
        <v>Спир</v>
      </c>
      <c r="L677" s="29" t="s">
        <v>430</v>
      </c>
    </row>
    <row r="678" spans="1:12">
      <c r="A678">
        <v>6917004</v>
      </c>
      <c r="B678" t="s">
        <v>694</v>
      </c>
      <c r="C678" t="s">
        <v>243</v>
      </c>
      <c r="D678" t="s">
        <v>244</v>
      </c>
      <c r="E678">
        <v>78261</v>
      </c>
      <c r="F678" t="s">
        <v>239</v>
      </c>
      <c r="G678" s="16">
        <v>4000</v>
      </c>
      <c r="H678" s="16">
        <v>35560000</v>
      </c>
      <c r="I678" s="16">
        <v>142240000</v>
      </c>
      <c r="K678" s="29" t="str">
        <f t="shared" si="10"/>
        <v>Спир</v>
      </c>
      <c r="L678" s="29" t="s">
        <v>430</v>
      </c>
    </row>
    <row r="679" spans="1:12">
      <c r="A679">
        <v>6916308</v>
      </c>
      <c r="B679" t="s">
        <v>694</v>
      </c>
      <c r="C679" t="s">
        <v>695</v>
      </c>
      <c r="D679" t="s">
        <v>696</v>
      </c>
      <c r="E679">
        <v>45433</v>
      </c>
      <c r="F679" t="s">
        <v>63</v>
      </c>
      <c r="G679" s="16">
        <v>50</v>
      </c>
      <c r="H679" s="16">
        <v>4491200</v>
      </c>
      <c r="I679" s="16">
        <v>22456000</v>
      </c>
      <c r="K679" s="29" t="str">
        <f t="shared" si="10"/>
        <v>Спир</v>
      </c>
      <c r="L679" s="29" t="s">
        <v>430</v>
      </c>
    </row>
    <row r="680" spans="1:12">
      <c r="A680">
        <v>6916254</v>
      </c>
      <c r="B680" t="s">
        <v>694</v>
      </c>
      <c r="C680" t="s">
        <v>136</v>
      </c>
      <c r="D680" t="s">
        <v>137</v>
      </c>
      <c r="E680">
        <v>45285</v>
      </c>
      <c r="F680" t="s">
        <v>62</v>
      </c>
      <c r="G680" s="16">
        <v>100</v>
      </c>
      <c r="H680" s="16">
        <v>3556000</v>
      </c>
      <c r="I680" s="16">
        <v>35560000</v>
      </c>
      <c r="K680" s="29" t="str">
        <f t="shared" si="10"/>
        <v>Спир</v>
      </c>
      <c r="L680" s="29" t="s">
        <v>430</v>
      </c>
    </row>
    <row r="681" spans="1:12">
      <c r="A681">
        <v>6916253</v>
      </c>
      <c r="B681" t="s">
        <v>694</v>
      </c>
      <c r="C681" t="s">
        <v>185</v>
      </c>
      <c r="D681" t="s">
        <v>186</v>
      </c>
      <c r="E681">
        <v>45285</v>
      </c>
      <c r="F681" t="s">
        <v>62</v>
      </c>
      <c r="G681" s="16">
        <v>200</v>
      </c>
      <c r="H681" s="16">
        <v>3556000</v>
      </c>
      <c r="I681" s="16">
        <v>71120000</v>
      </c>
      <c r="K681" s="29" t="str">
        <f t="shared" si="10"/>
        <v>Спир</v>
      </c>
      <c r="L681" s="29" t="s">
        <v>430</v>
      </c>
    </row>
    <row r="682" spans="1:12">
      <c r="A682">
        <v>6913076</v>
      </c>
      <c r="B682" t="s">
        <v>697</v>
      </c>
      <c r="C682" t="s">
        <v>94</v>
      </c>
      <c r="D682" t="s">
        <v>95</v>
      </c>
      <c r="E682">
        <v>45285</v>
      </c>
      <c r="F682" t="s">
        <v>62</v>
      </c>
      <c r="G682" s="16">
        <v>500</v>
      </c>
      <c r="H682" s="16">
        <v>3556000</v>
      </c>
      <c r="I682" s="16">
        <v>177800000</v>
      </c>
      <c r="K682" s="29" t="str">
        <f t="shared" si="10"/>
        <v>Спир</v>
      </c>
      <c r="L682" s="29" t="s">
        <v>430</v>
      </c>
    </row>
    <row r="683" spans="1:12">
      <c r="A683">
        <v>6911904</v>
      </c>
      <c r="B683" t="s">
        <v>630</v>
      </c>
      <c r="C683" t="s">
        <v>313</v>
      </c>
      <c r="D683" t="s">
        <v>314</v>
      </c>
      <c r="E683">
        <v>45284</v>
      </c>
      <c r="F683" t="s">
        <v>61</v>
      </c>
      <c r="G683" s="16">
        <v>4500</v>
      </c>
      <c r="H683" s="16">
        <v>3589300</v>
      </c>
      <c r="I683" s="16">
        <v>1615185000</v>
      </c>
      <c r="K683" s="29" t="str">
        <f t="shared" si="10"/>
        <v>Спир</v>
      </c>
      <c r="L683" s="29" t="s">
        <v>430</v>
      </c>
    </row>
    <row r="684" spans="1:12">
      <c r="A684">
        <v>6911211</v>
      </c>
      <c r="B684" t="s">
        <v>630</v>
      </c>
      <c r="C684" t="s">
        <v>79</v>
      </c>
      <c r="D684" t="s">
        <v>80</v>
      </c>
      <c r="E684">
        <v>78261</v>
      </c>
      <c r="F684" t="s">
        <v>239</v>
      </c>
      <c r="G684" s="16">
        <v>1500</v>
      </c>
      <c r="H684" s="16">
        <v>35560000</v>
      </c>
      <c r="I684" s="16">
        <v>53340000</v>
      </c>
      <c r="K684" s="29" t="str">
        <f t="shared" si="10"/>
        <v>Спир</v>
      </c>
      <c r="L684" s="29" t="s">
        <v>430</v>
      </c>
    </row>
    <row r="685" spans="1:12">
      <c r="A685">
        <v>6910409</v>
      </c>
      <c r="B685" t="s">
        <v>630</v>
      </c>
      <c r="C685" t="s">
        <v>653</v>
      </c>
      <c r="D685" t="s">
        <v>654</v>
      </c>
      <c r="E685">
        <v>9945433</v>
      </c>
      <c r="F685" t="s">
        <v>257</v>
      </c>
      <c r="G685" s="16">
        <v>100</v>
      </c>
      <c r="H685" s="16">
        <v>4491202</v>
      </c>
      <c r="I685" s="16">
        <v>44912020</v>
      </c>
      <c r="K685" s="29" t="str">
        <f t="shared" si="10"/>
        <v>Спир</v>
      </c>
      <c r="L685" s="29" t="s">
        <v>430</v>
      </c>
    </row>
    <row r="686" spans="1:12">
      <c r="A686">
        <v>6910368</v>
      </c>
      <c r="B686" t="s">
        <v>630</v>
      </c>
      <c r="C686" t="s">
        <v>655</v>
      </c>
      <c r="D686" t="s">
        <v>656</v>
      </c>
      <c r="E686">
        <v>45285</v>
      </c>
      <c r="F686" t="s">
        <v>62</v>
      </c>
      <c r="G686" s="16">
        <v>80</v>
      </c>
      <c r="H686" s="16">
        <v>3556005</v>
      </c>
      <c r="I686" s="16">
        <v>28448040</v>
      </c>
      <c r="K686" s="29" t="str">
        <f t="shared" si="10"/>
        <v>Спир</v>
      </c>
      <c r="L686" s="29" t="s">
        <v>430</v>
      </c>
    </row>
    <row r="687" spans="1:12">
      <c r="A687">
        <v>6909183</v>
      </c>
      <c r="B687" t="s">
        <v>631</v>
      </c>
      <c r="C687" t="s">
        <v>66</v>
      </c>
      <c r="D687" t="s">
        <v>67</v>
      </c>
      <c r="E687">
        <v>78262</v>
      </c>
      <c r="F687" t="s">
        <v>245</v>
      </c>
      <c r="G687" s="16">
        <v>3200</v>
      </c>
      <c r="H687" s="16">
        <v>35890401</v>
      </c>
      <c r="I687" s="16">
        <v>114849283.2</v>
      </c>
      <c r="K687" s="29" t="str">
        <f t="shared" si="10"/>
        <v>Спир</v>
      </c>
      <c r="L687" s="29" t="s">
        <v>430</v>
      </c>
    </row>
    <row r="688" spans="1:12">
      <c r="A688">
        <v>6908879</v>
      </c>
      <c r="B688" t="s">
        <v>631</v>
      </c>
      <c r="C688" t="s">
        <v>172</v>
      </c>
      <c r="D688" t="s">
        <v>173</v>
      </c>
      <c r="E688">
        <v>45285</v>
      </c>
      <c r="F688" t="s">
        <v>62</v>
      </c>
      <c r="G688" s="16">
        <v>1000</v>
      </c>
      <c r="H688" s="16">
        <v>3556001</v>
      </c>
      <c r="I688" s="16">
        <v>355600100</v>
      </c>
      <c r="K688" s="29" t="str">
        <f t="shared" si="10"/>
        <v>Спир</v>
      </c>
      <c r="L688" s="29" t="s">
        <v>430</v>
      </c>
    </row>
    <row r="689" spans="1:12">
      <c r="A689">
        <v>6908878</v>
      </c>
      <c r="B689" t="s">
        <v>631</v>
      </c>
      <c r="C689" t="s">
        <v>134</v>
      </c>
      <c r="D689" t="s">
        <v>135</v>
      </c>
      <c r="E689">
        <v>45285</v>
      </c>
      <c r="F689" t="s">
        <v>62</v>
      </c>
      <c r="G689" s="16">
        <v>100</v>
      </c>
      <c r="H689" s="16">
        <v>3556001</v>
      </c>
      <c r="I689" s="16">
        <v>35560010</v>
      </c>
      <c r="K689" s="29" t="str">
        <f t="shared" si="10"/>
        <v>Спир</v>
      </c>
      <c r="L689" s="29" t="s">
        <v>430</v>
      </c>
    </row>
    <row r="690" spans="1:12">
      <c r="A690">
        <v>6907176</v>
      </c>
      <c r="B690" t="s">
        <v>631</v>
      </c>
      <c r="C690" t="s">
        <v>234</v>
      </c>
      <c r="D690" t="s">
        <v>235</v>
      </c>
      <c r="E690">
        <v>45285</v>
      </c>
      <c r="F690" t="s">
        <v>62</v>
      </c>
      <c r="G690" s="16">
        <v>200</v>
      </c>
      <c r="H690" s="16">
        <v>3556001</v>
      </c>
      <c r="I690" s="16">
        <v>71120020</v>
      </c>
      <c r="K690" s="29" t="str">
        <f t="shared" si="10"/>
        <v>Спир</v>
      </c>
      <c r="L690" s="29" t="s">
        <v>430</v>
      </c>
    </row>
    <row r="691" spans="1:12">
      <c r="A691">
        <v>6905463</v>
      </c>
      <c r="B691" t="s">
        <v>698</v>
      </c>
      <c r="C691" t="s">
        <v>181</v>
      </c>
      <c r="D691" t="s">
        <v>182</v>
      </c>
      <c r="E691">
        <v>45285</v>
      </c>
      <c r="F691" t="s">
        <v>62</v>
      </c>
      <c r="G691" s="16">
        <v>50</v>
      </c>
      <c r="H691" s="16">
        <v>3556000</v>
      </c>
      <c r="I691" s="16">
        <v>17780000</v>
      </c>
      <c r="K691" s="29" t="str">
        <f t="shared" si="10"/>
        <v>Спир</v>
      </c>
      <c r="L691" s="29" t="s">
        <v>430</v>
      </c>
    </row>
    <row r="692" spans="1:12">
      <c r="A692">
        <v>6905462</v>
      </c>
      <c r="B692" t="s">
        <v>698</v>
      </c>
      <c r="C692" t="s">
        <v>185</v>
      </c>
      <c r="D692" t="s">
        <v>186</v>
      </c>
      <c r="E692">
        <v>45285</v>
      </c>
      <c r="F692" t="s">
        <v>62</v>
      </c>
      <c r="G692" s="16">
        <v>200</v>
      </c>
      <c r="H692" s="16">
        <v>3556000</v>
      </c>
      <c r="I692" s="16">
        <v>71120000</v>
      </c>
      <c r="K692" s="29" t="str">
        <f t="shared" si="10"/>
        <v>Спир</v>
      </c>
      <c r="L692" s="29" t="s">
        <v>430</v>
      </c>
    </row>
    <row r="693" spans="1:12">
      <c r="A693">
        <v>6904767</v>
      </c>
      <c r="B693" t="s">
        <v>698</v>
      </c>
      <c r="C693" t="s">
        <v>179</v>
      </c>
      <c r="D693" t="s">
        <v>180</v>
      </c>
      <c r="E693">
        <v>78261</v>
      </c>
      <c r="F693" t="s">
        <v>239</v>
      </c>
      <c r="G693" s="16">
        <v>6000</v>
      </c>
      <c r="H693" s="16">
        <v>35560000</v>
      </c>
      <c r="I693" s="16">
        <v>213360000</v>
      </c>
      <c r="K693" s="29" t="str">
        <f t="shared" si="10"/>
        <v>Спир</v>
      </c>
      <c r="L693" s="29" t="s">
        <v>430</v>
      </c>
    </row>
    <row r="694" spans="1:12">
      <c r="A694">
        <v>6903951</v>
      </c>
      <c r="B694" t="s">
        <v>698</v>
      </c>
      <c r="C694" t="s">
        <v>699</v>
      </c>
      <c r="D694" t="s">
        <v>700</v>
      </c>
      <c r="E694">
        <v>45433</v>
      </c>
      <c r="F694" t="s">
        <v>63</v>
      </c>
      <c r="G694" s="16">
        <v>20</v>
      </c>
      <c r="H694" s="16">
        <v>4491200</v>
      </c>
      <c r="I694" s="16">
        <v>8982400</v>
      </c>
      <c r="K694" s="29" t="str">
        <f t="shared" si="10"/>
        <v>Спир</v>
      </c>
      <c r="L694" s="29" t="s">
        <v>430</v>
      </c>
    </row>
    <row r="695" spans="1:12">
      <c r="A695">
        <v>6903917</v>
      </c>
      <c r="B695" t="s">
        <v>698</v>
      </c>
      <c r="C695" t="s">
        <v>271</v>
      </c>
      <c r="D695" t="s">
        <v>278</v>
      </c>
      <c r="E695">
        <v>45285</v>
      </c>
      <c r="F695" t="s">
        <v>62</v>
      </c>
      <c r="G695" s="16">
        <v>120</v>
      </c>
      <c r="H695" s="16">
        <v>3556000</v>
      </c>
      <c r="I695" s="16">
        <v>42672000</v>
      </c>
      <c r="K695" s="29" t="str">
        <f t="shared" si="10"/>
        <v>Спир</v>
      </c>
      <c r="L695" s="29" t="s">
        <v>430</v>
      </c>
    </row>
    <row r="696" spans="1:12">
      <c r="A696">
        <v>6903916</v>
      </c>
      <c r="B696" t="s">
        <v>698</v>
      </c>
      <c r="C696" t="s">
        <v>701</v>
      </c>
      <c r="D696" t="s">
        <v>702</v>
      </c>
      <c r="E696">
        <v>45285</v>
      </c>
      <c r="F696" t="s">
        <v>62</v>
      </c>
      <c r="G696" s="16">
        <v>30</v>
      </c>
      <c r="H696" s="16">
        <v>3556006</v>
      </c>
      <c r="I696" s="16">
        <v>10668018</v>
      </c>
      <c r="K696" s="29" t="str">
        <f t="shared" si="10"/>
        <v>Спир</v>
      </c>
      <c r="L696" s="29" t="s">
        <v>430</v>
      </c>
    </row>
    <row r="697" spans="1:12">
      <c r="A697">
        <v>6902005</v>
      </c>
      <c r="B697" t="s">
        <v>703</v>
      </c>
      <c r="C697" t="s">
        <v>243</v>
      </c>
      <c r="D697" t="s">
        <v>244</v>
      </c>
      <c r="E697">
        <v>78261</v>
      </c>
      <c r="F697" t="s">
        <v>239</v>
      </c>
      <c r="G697" s="16">
        <v>4400</v>
      </c>
      <c r="H697" s="16">
        <v>35560000</v>
      </c>
      <c r="I697" s="16">
        <v>156464000</v>
      </c>
      <c r="K697" s="29" t="str">
        <f t="shared" si="10"/>
        <v>Спир</v>
      </c>
      <c r="L697" s="29" t="s">
        <v>430</v>
      </c>
    </row>
    <row r="698" spans="1:12">
      <c r="A698">
        <v>6901123</v>
      </c>
      <c r="B698" t="s">
        <v>703</v>
      </c>
      <c r="C698" t="s">
        <v>102</v>
      </c>
      <c r="D698" t="s">
        <v>103</v>
      </c>
      <c r="E698">
        <v>45284</v>
      </c>
      <c r="F698" t="s">
        <v>61</v>
      </c>
      <c r="G698" s="16">
        <v>3220</v>
      </c>
      <c r="H698" s="16">
        <v>3589099</v>
      </c>
      <c r="I698" s="16">
        <v>1155689878</v>
      </c>
      <c r="K698" s="29" t="str">
        <f t="shared" si="10"/>
        <v>Спир</v>
      </c>
      <c r="L698" s="29" t="s">
        <v>430</v>
      </c>
    </row>
    <row r="699" spans="1:12">
      <c r="A699">
        <v>6899795</v>
      </c>
      <c r="B699" t="s">
        <v>704</v>
      </c>
      <c r="C699" t="s">
        <v>608</v>
      </c>
      <c r="D699" t="s">
        <v>658</v>
      </c>
      <c r="E699">
        <v>45285</v>
      </c>
      <c r="F699" t="s">
        <v>62</v>
      </c>
      <c r="G699" s="16">
        <v>200</v>
      </c>
      <c r="H699" s="16">
        <v>3556000</v>
      </c>
      <c r="I699" s="16">
        <v>71120000</v>
      </c>
      <c r="K699" s="29" t="str">
        <f t="shared" si="10"/>
        <v>Спир</v>
      </c>
      <c r="L699" s="29" t="s">
        <v>430</v>
      </c>
    </row>
    <row r="700" spans="1:12">
      <c r="A700">
        <v>6899794</v>
      </c>
      <c r="B700" t="s">
        <v>704</v>
      </c>
      <c r="C700" t="s">
        <v>118</v>
      </c>
      <c r="D700" t="s">
        <v>119</v>
      </c>
      <c r="E700">
        <v>45285</v>
      </c>
      <c r="F700" t="s">
        <v>62</v>
      </c>
      <c r="G700" s="16">
        <v>70</v>
      </c>
      <c r="H700" s="16">
        <v>3556009</v>
      </c>
      <c r="I700" s="16">
        <v>24892063</v>
      </c>
      <c r="K700" s="29" t="str">
        <f t="shared" si="10"/>
        <v>Спир</v>
      </c>
      <c r="L700" s="29" t="s">
        <v>430</v>
      </c>
    </row>
    <row r="701" spans="1:12">
      <c r="A701">
        <v>6899793</v>
      </c>
      <c r="B701" t="s">
        <v>704</v>
      </c>
      <c r="C701" t="s">
        <v>705</v>
      </c>
      <c r="D701" t="s">
        <v>706</v>
      </c>
      <c r="E701">
        <v>45285</v>
      </c>
      <c r="F701" t="s">
        <v>62</v>
      </c>
      <c r="G701" s="16">
        <v>1170</v>
      </c>
      <c r="H701" s="16">
        <v>3556089</v>
      </c>
      <c r="I701" s="16">
        <v>416062413</v>
      </c>
      <c r="K701" s="29" t="str">
        <f t="shared" si="10"/>
        <v>Спир</v>
      </c>
      <c r="L701" s="29" t="s">
        <v>430</v>
      </c>
    </row>
    <row r="702" spans="1:12">
      <c r="A702">
        <v>6898195</v>
      </c>
      <c r="B702" t="s">
        <v>704</v>
      </c>
      <c r="C702" t="s">
        <v>648</v>
      </c>
      <c r="D702" t="s">
        <v>649</v>
      </c>
      <c r="E702">
        <v>45285</v>
      </c>
      <c r="F702" t="s">
        <v>62</v>
      </c>
      <c r="G702" s="16">
        <v>1200</v>
      </c>
      <c r="H702" s="16">
        <v>3556000</v>
      </c>
      <c r="I702" s="16">
        <v>426720000</v>
      </c>
      <c r="K702" s="29" t="str">
        <f t="shared" si="10"/>
        <v>Спир</v>
      </c>
      <c r="L702" s="29" t="s">
        <v>430</v>
      </c>
    </row>
    <row r="703" spans="1:12">
      <c r="A703">
        <v>6895200</v>
      </c>
      <c r="B703" t="s">
        <v>707</v>
      </c>
      <c r="C703" t="s">
        <v>75</v>
      </c>
      <c r="D703" t="s">
        <v>76</v>
      </c>
      <c r="E703">
        <v>45285</v>
      </c>
      <c r="F703" t="s">
        <v>62</v>
      </c>
      <c r="G703" s="16">
        <v>50</v>
      </c>
      <c r="H703" s="16">
        <v>3556000</v>
      </c>
      <c r="I703" s="16">
        <v>17780000</v>
      </c>
      <c r="K703" s="29" t="str">
        <f t="shared" si="10"/>
        <v>Спир</v>
      </c>
      <c r="L703" s="29" t="s">
        <v>430</v>
      </c>
    </row>
    <row r="704" spans="1:12">
      <c r="A704">
        <v>6895199</v>
      </c>
      <c r="B704" t="s">
        <v>707</v>
      </c>
      <c r="C704" t="s">
        <v>655</v>
      </c>
      <c r="D704" t="s">
        <v>656</v>
      </c>
      <c r="E704">
        <v>45285</v>
      </c>
      <c r="F704" t="s">
        <v>62</v>
      </c>
      <c r="G704" s="16">
        <v>80</v>
      </c>
      <c r="H704" s="16">
        <v>3556008</v>
      </c>
      <c r="I704" s="16">
        <v>28448064</v>
      </c>
      <c r="K704" s="29" t="str">
        <f t="shared" si="10"/>
        <v>Спир</v>
      </c>
      <c r="L704" s="29" t="s">
        <v>430</v>
      </c>
    </row>
    <row r="705" spans="1:12">
      <c r="A705">
        <v>6895198</v>
      </c>
      <c r="B705" t="s">
        <v>707</v>
      </c>
      <c r="C705" t="s">
        <v>142</v>
      </c>
      <c r="D705" t="s">
        <v>143</v>
      </c>
      <c r="E705">
        <v>45285</v>
      </c>
      <c r="F705" t="s">
        <v>62</v>
      </c>
      <c r="G705" s="16">
        <v>3200</v>
      </c>
      <c r="H705" s="16">
        <v>3556199</v>
      </c>
      <c r="I705" s="16">
        <v>1137983680</v>
      </c>
      <c r="K705" s="29" t="str">
        <f t="shared" si="10"/>
        <v>Спир</v>
      </c>
      <c r="L705" s="29" t="s">
        <v>430</v>
      </c>
    </row>
    <row r="706" spans="1:12">
      <c r="A706">
        <v>6895197</v>
      </c>
      <c r="B706" t="s">
        <v>707</v>
      </c>
      <c r="C706" t="s">
        <v>64</v>
      </c>
      <c r="D706" t="s">
        <v>65</v>
      </c>
      <c r="E706">
        <v>45285</v>
      </c>
      <c r="F706" t="s">
        <v>62</v>
      </c>
      <c r="G706" s="16">
        <v>600</v>
      </c>
      <c r="H706" s="16">
        <v>3556222</v>
      </c>
      <c r="I706" s="16">
        <v>213373320</v>
      </c>
      <c r="K706" s="29" t="str">
        <f t="shared" si="10"/>
        <v>Спир</v>
      </c>
      <c r="L706" s="29" t="s">
        <v>430</v>
      </c>
    </row>
    <row r="707" spans="1:12">
      <c r="A707">
        <v>6893899</v>
      </c>
      <c r="B707" t="s">
        <v>708</v>
      </c>
      <c r="C707" t="s">
        <v>79</v>
      </c>
      <c r="D707" t="s">
        <v>80</v>
      </c>
      <c r="E707">
        <v>78261</v>
      </c>
      <c r="F707" t="s">
        <v>239</v>
      </c>
      <c r="G707" s="16">
        <v>1600</v>
      </c>
      <c r="H707" s="16">
        <v>35560001</v>
      </c>
      <c r="I707" s="16">
        <v>56896001.600000001</v>
      </c>
      <c r="K707" s="29" t="str">
        <f t="shared" si="10"/>
        <v>Спир</v>
      </c>
      <c r="L707" s="29" t="s">
        <v>430</v>
      </c>
    </row>
    <row r="708" spans="1:12">
      <c r="A708">
        <v>6893486</v>
      </c>
      <c r="B708" t="s">
        <v>708</v>
      </c>
      <c r="C708" t="s">
        <v>643</v>
      </c>
      <c r="D708" t="s">
        <v>644</v>
      </c>
      <c r="E708">
        <v>45285</v>
      </c>
      <c r="F708" t="s">
        <v>62</v>
      </c>
      <c r="G708" s="16">
        <v>20</v>
      </c>
      <c r="H708" s="16">
        <v>3556000</v>
      </c>
      <c r="I708" s="16">
        <v>7112000</v>
      </c>
      <c r="K708" s="29" t="str">
        <f t="shared" si="10"/>
        <v>Спир</v>
      </c>
      <c r="L708" s="29" t="s">
        <v>430</v>
      </c>
    </row>
    <row r="709" spans="1:12">
      <c r="A709">
        <v>6891378</v>
      </c>
      <c r="B709" t="s">
        <v>708</v>
      </c>
      <c r="C709" t="s">
        <v>194</v>
      </c>
      <c r="D709" t="s">
        <v>195</v>
      </c>
      <c r="E709">
        <v>45433</v>
      </c>
      <c r="F709" t="s">
        <v>63</v>
      </c>
      <c r="G709" s="16">
        <v>300</v>
      </c>
      <c r="H709" s="16">
        <v>4491200</v>
      </c>
      <c r="I709" s="16">
        <v>134736000</v>
      </c>
      <c r="K709" s="29" t="str">
        <f t="shared" ref="K709:K772" si="11">LEFT(F709,4)</f>
        <v>Спир</v>
      </c>
      <c r="L709" s="29" t="s">
        <v>430</v>
      </c>
    </row>
    <row r="710" spans="1:12">
      <c r="A710">
        <v>6889892</v>
      </c>
      <c r="B710" t="s">
        <v>709</v>
      </c>
      <c r="C710" t="s">
        <v>179</v>
      </c>
      <c r="D710" t="s">
        <v>180</v>
      </c>
      <c r="E710">
        <v>78261</v>
      </c>
      <c r="F710" t="s">
        <v>239</v>
      </c>
      <c r="G710" s="16">
        <v>6100</v>
      </c>
      <c r="H710" s="16">
        <v>35560000</v>
      </c>
      <c r="I710" s="16">
        <v>216916000</v>
      </c>
      <c r="K710" s="29" t="str">
        <f t="shared" si="11"/>
        <v>Спир</v>
      </c>
      <c r="L710" s="29" t="s">
        <v>430</v>
      </c>
    </row>
    <row r="711" spans="1:12">
      <c r="A711">
        <v>6889538</v>
      </c>
      <c r="B711" t="s">
        <v>709</v>
      </c>
      <c r="C711" t="s">
        <v>393</v>
      </c>
      <c r="D711" t="s">
        <v>394</v>
      </c>
      <c r="E711">
        <v>45285</v>
      </c>
      <c r="F711" t="s">
        <v>62</v>
      </c>
      <c r="G711" s="16">
        <v>1600</v>
      </c>
      <c r="H711" s="16">
        <v>3556000</v>
      </c>
      <c r="I711" s="16">
        <v>568960000</v>
      </c>
      <c r="K711" s="29" t="str">
        <f t="shared" si="11"/>
        <v>Спир</v>
      </c>
      <c r="L711" s="29" t="s">
        <v>430</v>
      </c>
    </row>
    <row r="712" spans="1:12">
      <c r="A712">
        <v>6887592</v>
      </c>
      <c r="B712" t="s">
        <v>709</v>
      </c>
      <c r="C712" t="s">
        <v>105</v>
      </c>
      <c r="D712" t="s">
        <v>106</v>
      </c>
      <c r="E712">
        <v>45433</v>
      </c>
      <c r="F712" t="s">
        <v>63</v>
      </c>
      <c r="G712" s="16">
        <v>50</v>
      </c>
      <c r="H712" s="16">
        <v>4492000</v>
      </c>
      <c r="I712" s="16">
        <v>22460000</v>
      </c>
      <c r="K712" s="29" t="str">
        <f t="shared" si="11"/>
        <v>Спир</v>
      </c>
      <c r="L712" s="29" t="s">
        <v>430</v>
      </c>
    </row>
    <row r="713" spans="1:12">
      <c r="A713">
        <v>6887529</v>
      </c>
      <c r="B713" t="s">
        <v>709</v>
      </c>
      <c r="C713" t="s">
        <v>172</v>
      </c>
      <c r="D713" t="s">
        <v>173</v>
      </c>
      <c r="E713">
        <v>45285</v>
      </c>
      <c r="F713" t="s">
        <v>62</v>
      </c>
      <c r="G713" s="16">
        <v>1000</v>
      </c>
      <c r="H713" s="16">
        <v>3556000</v>
      </c>
      <c r="I713" s="16">
        <v>355600000</v>
      </c>
      <c r="K713" s="29" t="str">
        <f t="shared" si="11"/>
        <v>Спир</v>
      </c>
      <c r="L713" s="29" t="s">
        <v>430</v>
      </c>
    </row>
    <row r="714" spans="1:12">
      <c r="A714">
        <v>6887528</v>
      </c>
      <c r="B714" t="s">
        <v>709</v>
      </c>
      <c r="C714" t="s">
        <v>185</v>
      </c>
      <c r="D714" t="s">
        <v>186</v>
      </c>
      <c r="E714">
        <v>45285</v>
      </c>
      <c r="F714" t="s">
        <v>62</v>
      </c>
      <c r="G714" s="16">
        <v>200</v>
      </c>
      <c r="H714" s="16">
        <v>3556000</v>
      </c>
      <c r="I714" s="16">
        <v>71120000</v>
      </c>
      <c r="K714" s="29" t="str">
        <f t="shared" si="11"/>
        <v>Спир</v>
      </c>
      <c r="L714" s="29" t="s">
        <v>430</v>
      </c>
    </row>
    <row r="715" spans="1:12">
      <c r="A715">
        <v>6885890</v>
      </c>
      <c r="B715" t="s">
        <v>710</v>
      </c>
      <c r="C715" t="s">
        <v>711</v>
      </c>
      <c r="D715" t="s">
        <v>712</v>
      </c>
      <c r="E715">
        <v>45433</v>
      </c>
      <c r="F715" t="s">
        <v>63</v>
      </c>
      <c r="G715" s="16">
        <v>10</v>
      </c>
      <c r="H715" s="16">
        <v>4491200</v>
      </c>
      <c r="I715" s="16">
        <v>4491200</v>
      </c>
      <c r="K715" s="29" t="str">
        <f t="shared" si="11"/>
        <v>Спир</v>
      </c>
      <c r="L715" s="29" t="s">
        <v>430</v>
      </c>
    </row>
    <row r="716" spans="1:12">
      <c r="A716">
        <v>6884878</v>
      </c>
      <c r="B716" t="s">
        <v>710</v>
      </c>
      <c r="C716" t="s">
        <v>86</v>
      </c>
      <c r="D716" t="s">
        <v>87</v>
      </c>
      <c r="E716">
        <v>78261</v>
      </c>
      <c r="F716" t="s">
        <v>239</v>
      </c>
      <c r="G716" s="16">
        <v>17100</v>
      </c>
      <c r="H716" s="16">
        <v>35560000</v>
      </c>
      <c r="I716" s="16">
        <v>608076000</v>
      </c>
      <c r="K716" s="29" t="str">
        <f t="shared" si="11"/>
        <v>Спир</v>
      </c>
      <c r="L716" s="29" t="s">
        <v>430</v>
      </c>
    </row>
    <row r="717" spans="1:12">
      <c r="A717">
        <v>6883803</v>
      </c>
      <c r="B717" t="s">
        <v>710</v>
      </c>
      <c r="C717" t="s">
        <v>122</v>
      </c>
      <c r="D717" t="s">
        <v>123</v>
      </c>
      <c r="E717">
        <v>45285</v>
      </c>
      <c r="F717" t="s">
        <v>62</v>
      </c>
      <c r="G717" s="16">
        <v>60</v>
      </c>
      <c r="H717" s="16">
        <v>3556000</v>
      </c>
      <c r="I717" s="16">
        <v>21336000</v>
      </c>
      <c r="K717" s="29" t="str">
        <f t="shared" si="11"/>
        <v>Спир</v>
      </c>
      <c r="L717" s="29" t="s">
        <v>430</v>
      </c>
    </row>
    <row r="718" spans="1:12">
      <c r="A718">
        <v>6883802</v>
      </c>
      <c r="B718" t="s">
        <v>710</v>
      </c>
      <c r="C718" t="s">
        <v>90</v>
      </c>
      <c r="D718" t="s">
        <v>91</v>
      </c>
      <c r="E718">
        <v>45285</v>
      </c>
      <c r="F718" t="s">
        <v>62</v>
      </c>
      <c r="G718" s="16">
        <v>250</v>
      </c>
      <c r="H718" s="16">
        <v>3560120</v>
      </c>
      <c r="I718" s="16">
        <v>89003000</v>
      </c>
      <c r="K718" s="29" t="str">
        <f t="shared" si="11"/>
        <v>Спир</v>
      </c>
      <c r="L718" s="29" t="s">
        <v>430</v>
      </c>
    </row>
    <row r="719" spans="1:12">
      <c r="A719">
        <v>6882508</v>
      </c>
      <c r="B719" t="s">
        <v>713</v>
      </c>
      <c r="C719" t="s">
        <v>107</v>
      </c>
      <c r="D719" t="s">
        <v>108</v>
      </c>
      <c r="E719">
        <v>78262</v>
      </c>
      <c r="F719" t="s">
        <v>245</v>
      </c>
      <c r="G719" s="16">
        <v>3100</v>
      </c>
      <c r="H719" s="16">
        <v>35890400</v>
      </c>
      <c r="I719" s="16">
        <v>111260240</v>
      </c>
      <c r="K719" s="29" t="str">
        <f t="shared" si="11"/>
        <v>Спир</v>
      </c>
      <c r="L719" s="29" t="s">
        <v>430</v>
      </c>
    </row>
    <row r="720" spans="1:12">
      <c r="A720">
        <v>6882507</v>
      </c>
      <c r="B720" t="s">
        <v>713</v>
      </c>
      <c r="C720" t="s">
        <v>107</v>
      </c>
      <c r="D720" t="s">
        <v>108</v>
      </c>
      <c r="E720">
        <v>78262</v>
      </c>
      <c r="F720" t="s">
        <v>245</v>
      </c>
      <c r="G720" s="16">
        <v>3100</v>
      </c>
      <c r="H720" s="16">
        <v>35890400</v>
      </c>
      <c r="I720" s="16">
        <v>111260240</v>
      </c>
      <c r="K720" s="29" t="str">
        <f t="shared" si="11"/>
        <v>Спир</v>
      </c>
      <c r="L720" s="29" t="s">
        <v>430</v>
      </c>
    </row>
    <row r="721" spans="1:12">
      <c r="A721">
        <v>6882506</v>
      </c>
      <c r="B721" t="s">
        <v>713</v>
      </c>
      <c r="C721" t="s">
        <v>107</v>
      </c>
      <c r="D721" t="s">
        <v>108</v>
      </c>
      <c r="E721">
        <v>78262</v>
      </c>
      <c r="F721" t="s">
        <v>245</v>
      </c>
      <c r="G721" s="16">
        <v>3100</v>
      </c>
      <c r="H721" s="16">
        <v>35890400</v>
      </c>
      <c r="I721" s="16">
        <v>111260240</v>
      </c>
      <c r="K721" s="29" t="str">
        <f t="shared" si="11"/>
        <v>Спир</v>
      </c>
      <c r="L721" s="29" t="s">
        <v>430</v>
      </c>
    </row>
    <row r="722" spans="1:12">
      <c r="A722">
        <v>6882505</v>
      </c>
      <c r="B722" t="s">
        <v>713</v>
      </c>
      <c r="C722" t="s">
        <v>107</v>
      </c>
      <c r="D722" t="s">
        <v>108</v>
      </c>
      <c r="E722">
        <v>78262</v>
      </c>
      <c r="F722" t="s">
        <v>245</v>
      </c>
      <c r="G722" s="16">
        <v>3100</v>
      </c>
      <c r="H722" s="16">
        <v>35890400</v>
      </c>
      <c r="I722" s="16">
        <v>111260240</v>
      </c>
      <c r="K722" s="29" t="str">
        <f t="shared" si="11"/>
        <v>Спир</v>
      </c>
      <c r="L722" s="29" t="s">
        <v>430</v>
      </c>
    </row>
    <row r="723" spans="1:12">
      <c r="A723">
        <v>6882504</v>
      </c>
      <c r="B723" t="s">
        <v>713</v>
      </c>
      <c r="C723" t="s">
        <v>179</v>
      </c>
      <c r="D723" t="s">
        <v>180</v>
      </c>
      <c r="E723">
        <v>78261</v>
      </c>
      <c r="F723" t="s">
        <v>239</v>
      </c>
      <c r="G723" s="16">
        <v>6100</v>
      </c>
      <c r="H723" s="16">
        <v>35560000</v>
      </c>
      <c r="I723" s="16">
        <v>216916000</v>
      </c>
      <c r="K723" s="29" t="str">
        <f t="shared" si="11"/>
        <v>Спир</v>
      </c>
      <c r="L723" s="29" t="s">
        <v>430</v>
      </c>
    </row>
    <row r="724" spans="1:12">
      <c r="A724">
        <v>6882290</v>
      </c>
      <c r="B724" t="s">
        <v>713</v>
      </c>
      <c r="C724" t="s">
        <v>714</v>
      </c>
      <c r="D724" t="s">
        <v>715</v>
      </c>
      <c r="E724">
        <v>9945433</v>
      </c>
      <c r="F724" t="s">
        <v>257</v>
      </c>
      <c r="G724" s="16">
        <v>150</v>
      </c>
      <c r="H724" s="16">
        <v>4492999</v>
      </c>
      <c r="I724" s="16">
        <v>67394985</v>
      </c>
      <c r="K724" s="29" t="str">
        <f t="shared" si="11"/>
        <v>Спир</v>
      </c>
      <c r="L724" s="29" t="s">
        <v>430</v>
      </c>
    </row>
    <row r="725" spans="1:12">
      <c r="A725">
        <v>6882264</v>
      </c>
      <c r="B725" t="s">
        <v>713</v>
      </c>
      <c r="C725" t="s">
        <v>102</v>
      </c>
      <c r="D725" t="s">
        <v>103</v>
      </c>
      <c r="E725">
        <v>45284</v>
      </c>
      <c r="F725" t="s">
        <v>61</v>
      </c>
      <c r="G725" s="16">
        <v>3220</v>
      </c>
      <c r="H725" s="16">
        <v>3589049</v>
      </c>
      <c r="I725" s="16">
        <v>1155673778</v>
      </c>
      <c r="K725" s="29" t="str">
        <f t="shared" si="11"/>
        <v>Спир</v>
      </c>
      <c r="L725" s="29" t="s">
        <v>430</v>
      </c>
    </row>
    <row r="726" spans="1:12">
      <c r="A726">
        <v>6880318</v>
      </c>
      <c r="B726" t="s">
        <v>713</v>
      </c>
      <c r="C726" t="s">
        <v>361</v>
      </c>
      <c r="D726" t="s">
        <v>362</v>
      </c>
      <c r="E726">
        <v>45285</v>
      </c>
      <c r="F726" t="s">
        <v>62</v>
      </c>
      <c r="G726" s="16">
        <v>50</v>
      </c>
      <c r="H726" s="16">
        <v>3557000</v>
      </c>
      <c r="I726" s="16">
        <v>17785000</v>
      </c>
      <c r="K726" s="29" t="str">
        <f t="shared" si="11"/>
        <v>Спир</v>
      </c>
      <c r="L726" s="29" t="s">
        <v>430</v>
      </c>
    </row>
    <row r="727" spans="1:12">
      <c r="A727">
        <v>6878963</v>
      </c>
      <c r="B727" t="s">
        <v>716</v>
      </c>
      <c r="C727" t="s">
        <v>243</v>
      </c>
      <c r="D727" t="s">
        <v>244</v>
      </c>
      <c r="E727">
        <v>78261</v>
      </c>
      <c r="F727" t="s">
        <v>239</v>
      </c>
      <c r="G727" s="16">
        <v>4400</v>
      </c>
      <c r="H727" s="16">
        <v>35560000</v>
      </c>
      <c r="I727" s="16">
        <v>156464000</v>
      </c>
      <c r="K727" s="29" t="str">
        <f t="shared" si="11"/>
        <v>Спир</v>
      </c>
      <c r="L727" s="29" t="s">
        <v>430</v>
      </c>
    </row>
    <row r="728" spans="1:12">
      <c r="A728">
        <v>6878612</v>
      </c>
      <c r="B728" t="s">
        <v>716</v>
      </c>
      <c r="C728" t="s">
        <v>608</v>
      </c>
      <c r="D728" t="s">
        <v>658</v>
      </c>
      <c r="E728">
        <v>45285</v>
      </c>
      <c r="F728" t="s">
        <v>62</v>
      </c>
      <c r="G728" s="16">
        <v>200</v>
      </c>
      <c r="H728" s="16">
        <v>3556000</v>
      </c>
      <c r="I728" s="16">
        <v>71120000</v>
      </c>
      <c r="K728" s="29" t="str">
        <f t="shared" si="11"/>
        <v>Спир</v>
      </c>
      <c r="L728" s="29" t="s">
        <v>430</v>
      </c>
    </row>
    <row r="729" spans="1:12">
      <c r="A729">
        <v>6878611</v>
      </c>
      <c r="B729" t="s">
        <v>716</v>
      </c>
      <c r="C729" t="s">
        <v>118</v>
      </c>
      <c r="D729" t="s">
        <v>119</v>
      </c>
      <c r="E729">
        <v>45285</v>
      </c>
      <c r="F729" t="s">
        <v>62</v>
      </c>
      <c r="G729" s="16">
        <v>70</v>
      </c>
      <c r="H729" s="16">
        <v>3556001</v>
      </c>
      <c r="I729" s="16">
        <v>24892007</v>
      </c>
      <c r="K729" s="29" t="str">
        <f t="shared" si="11"/>
        <v>Спир</v>
      </c>
      <c r="L729" s="29" t="s">
        <v>430</v>
      </c>
    </row>
    <row r="730" spans="1:12">
      <c r="A730">
        <v>6878610</v>
      </c>
      <c r="B730" t="s">
        <v>716</v>
      </c>
      <c r="C730" t="s">
        <v>140</v>
      </c>
      <c r="D730" t="s">
        <v>141</v>
      </c>
      <c r="E730">
        <v>45285</v>
      </c>
      <c r="F730" t="s">
        <v>62</v>
      </c>
      <c r="G730" s="16">
        <v>100</v>
      </c>
      <c r="H730" s="16">
        <v>3556002</v>
      </c>
      <c r="I730" s="16">
        <v>35560020</v>
      </c>
      <c r="K730" s="29" t="str">
        <f t="shared" si="11"/>
        <v>Спир</v>
      </c>
      <c r="L730" s="29" t="s">
        <v>430</v>
      </c>
    </row>
    <row r="731" spans="1:12">
      <c r="A731">
        <v>6878609</v>
      </c>
      <c r="B731" t="s">
        <v>716</v>
      </c>
      <c r="C731" t="s">
        <v>655</v>
      </c>
      <c r="D731" t="s">
        <v>656</v>
      </c>
      <c r="E731">
        <v>45285</v>
      </c>
      <c r="F731" t="s">
        <v>62</v>
      </c>
      <c r="G731" s="16">
        <v>70</v>
      </c>
      <c r="H731" s="16">
        <v>3556008</v>
      </c>
      <c r="I731" s="16">
        <v>24892056</v>
      </c>
      <c r="K731" s="29" t="str">
        <f t="shared" si="11"/>
        <v>Спир</v>
      </c>
      <c r="L731" s="29" t="s">
        <v>430</v>
      </c>
    </row>
    <row r="732" spans="1:12">
      <c r="A732">
        <v>6876918</v>
      </c>
      <c r="B732" t="s">
        <v>716</v>
      </c>
      <c r="C732" t="s">
        <v>81</v>
      </c>
      <c r="D732" t="s">
        <v>82</v>
      </c>
      <c r="E732">
        <v>45285</v>
      </c>
      <c r="F732" t="s">
        <v>62</v>
      </c>
      <c r="G732" s="16">
        <v>560</v>
      </c>
      <c r="H732" s="16">
        <v>3556077</v>
      </c>
      <c r="I732" s="16">
        <v>199140312</v>
      </c>
      <c r="K732" s="29" t="str">
        <f t="shared" si="11"/>
        <v>Спир</v>
      </c>
      <c r="L732" s="29" t="s">
        <v>430</v>
      </c>
    </row>
    <row r="733" spans="1:12">
      <c r="A733">
        <v>6875998</v>
      </c>
      <c r="B733" t="s">
        <v>717</v>
      </c>
      <c r="C733" t="s">
        <v>243</v>
      </c>
      <c r="D733" t="s">
        <v>244</v>
      </c>
      <c r="E733">
        <v>78261</v>
      </c>
      <c r="F733" t="s">
        <v>239</v>
      </c>
      <c r="G733" s="16">
        <v>400</v>
      </c>
      <c r="H733" s="16">
        <v>35560000</v>
      </c>
      <c r="I733" s="16">
        <v>14224000</v>
      </c>
      <c r="K733" s="29" t="str">
        <f t="shared" si="11"/>
        <v>Спир</v>
      </c>
      <c r="L733" s="29" t="s">
        <v>430</v>
      </c>
    </row>
    <row r="734" spans="1:12">
      <c r="A734">
        <v>6875744</v>
      </c>
      <c r="B734" t="s">
        <v>717</v>
      </c>
      <c r="C734" t="s">
        <v>718</v>
      </c>
      <c r="D734" t="s">
        <v>719</v>
      </c>
      <c r="E734">
        <v>45433</v>
      </c>
      <c r="F734" t="s">
        <v>63</v>
      </c>
      <c r="G734" s="16">
        <v>20</v>
      </c>
      <c r="H734" s="16">
        <v>4491200</v>
      </c>
      <c r="I734" s="16">
        <v>8982400</v>
      </c>
      <c r="K734" s="29" t="str">
        <f t="shared" si="11"/>
        <v>Спир</v>
      </c>
      <c r="L734" s="29" t="s">
        <v>430</v>
      </c>
    </row>
    <row r="735" spans="1:12">
      <c r="A735">
        <v>6875725</v>
      </c>
      <c r="B735" t="s">
        <v>717</v>
      </c>
      <c r="C735" t="s">
        <v>720</v>
      </c>
      <c r="D735" t="s">
        <v>721</v>
      </c>
      <c r="E735">
        <v>45285</v>
      </c>
      <c r="F735" t="s">
        <v>62</v>
      </c>
      <c r="G735" s="16">
        <v>1180</v>
      </c>
      <c r="H735" s="16">
        <v>3556001</v>
      </c>
      <c r="I735" s="16">
        <v>419608118</v>
      </c>
      <c r="K735" s="29" t="str">
        <f t="shared" si="11"/>
        <v>Спир</v>
      </c>
      <c r="L735" s="29" t="s">
        <v>430</v>
      </c>
    </row>
    <row r="736" spans="1:12">
      <c r="A736">
        <v>6875218</v>
      </c>
      <c r="B736" t="s">
        <v>717</v>
      </c>
      <c r="C736" t="s">
        <v>243</v>
      </c>
      <c r="D736" t="s">
        <v>244</v>
      </c>
      <c r="E736">
        <v>78261</v>
      </c>
      <c r="F736" t="s">
        <v>239</v>
      </c>
      <c r="G736" s="16">
        <v>4000</v>
      </c>
      <c r="H736" s="16">
        <v>35560000</v>
      </c>
      <c r="I736" s="16">
        <v>142240000</v>
      </c>
      <c r="K736" s="29" t="str">
        <f t="shared" si="11"/>
        <v>Спир</v>
      </c>
      <c r="L736" s="29" t="s">
        <v>430</v>
      </c>
    </row>
    <row r="737" spans="1:12">
      <c r="A737">
        <v>6873646</v>
      </c>
      <c r="B737" t="s">
        <v>722</v>
      </c>
      <c r="C737" t="s">
        <v>79</v>
      </c>
      <c r="D737" t="s">
        <v>80</v>
      </c>
      <c r="E737">
        <v>78261</v>
      </c>
      <c r="F737" t="s">
        <v>239</v>
      </c>
      <c r="G737" s="16">
        <v>1500</v>
      </c>
      <c r="H737" s="16">
        <v>35560000</v>
      </c>
      <c r="I737" s="16">
        <v>53340000</v>
      </c>
      <c r="K737" s="29" t="str">
        <f t="shared" si="11"/>
        <v>Спир</v>
      </c>
      <c r="L737" s="29" t="s">
        <v>430</v>
      </c>
    </row>
    <row r="738" spans="1:12">
      <c r="A738">
        <v>6873380</v>
      </c>
      <c r="B738" t="s">
        <v>722</v>
      </c>
      <c r="C738" t="s">
        <v>172</v>
      </c>
      <c r="D738" t="s">
        <v>173</v>
      </c>
      <c r="E738">
        <v>45285</v>
      </c>
      <c r="F738" t="s">
        <v>62</v>
      </c>
      <c r="G738" s="16">
        <v>1000</v>
      </c>
      <c r="H738" s="16">
        <v>3556000</v>
      </c>
      <c r="I738" s="16">
        <v>355600000</v>
      </c>
      <c r="K738" s="29" t="str">
        <f t="shared" si="11"/>
        <v>Спир</v>
      </c>
      <c r="L738" s="29" t="s">
        <v>430</v>
      </c>
    </row>
    <row r="739" spans="1:12">
      <c r="A739">
        <v>6871972</v>
      </c>
      <c r="B739" t="s">
        <v>722</v>
      </c>
      <c r="C739" t="s">
        <v>723</v>
      </c>
      <c r="D739" t="s">
        <v>724</v>
      </c>
      <c r="E739">
        <v>45433</v>
      </c>
      <c r="F739" t="s">
        <v>63</v>
      </c>
      <c r="G739" s="16">
        <v>10</v>
      </c>
      <c r="H739" s="16">
        <v>4491201</v>
      </c>
      <c r="I739" s="16">
        <v>4491201</v>
      </c>
      <c r="K739" s="29" t="str">
        <f t="shared" si="11"/>
        <v>Спир</v>
      </c>
      <c r="L739" s="29" t="s">
        <v>430</v>
      </c>
    </row>
    <row r="740" spans="1:12">
      <c r="A740">
        <v>6870963</v>
      </c>
      <c r="B740" t="s">
        <v>725</v>
      </c>
      <c r="C740" t="s">
        <v>653</v>
      </c>
      <c r="D740" t="s">
        <v>654</v>
      </c>
      <c r="E740">
        <v>45433</v>
      </c>
      <c r="F740" t="s">
        <v>63</v>
      </c>
      <c r="G740" s="16">
        <v>100</v>
      </c>
      <c r="H740" s="16">
        <v>4491201</v>
      </c>
      <c r="I740" s="16">
        <v>44912010</v>
      </c>
      <c r="K740" s="29" t="str">
        <f t="shared" si="11"/>
        <v>Спир</v>
      </c>
      <c r="L740" s="29" t="s">
        <v>430</v>
      </c>
    </row>
    <row r="741" spans="1:12">
      <c r="A741">
        <v>6867690</v>
      </c>
      <c r="B741" t="s">
        <v>726</v>
      </c>
      <c r="C741" t="s">
        <v>243</v>
      </c>
      <c r="D741" t="s">
        <v>244</v>
      </c>
      <c r="E741">
        <v>78261</v>
      </c>
      <c r="F741" t="s">
        <v>239</v>
      </c>
      <c r="G741" s="16">
        <v>4400</v>
      </c>
      <c r="H741" s="16">
        <v>35560000</v>
      </c>
      <c r="I741" s="16">
        <v>156464000</v>
      </c>
      <c r="K741" s="29" t="str">
        <f t="shared" si="11"/>
        <v>Спир</v>
      </c>
      <c r="L741" s="29" t="s">
        <v>430</v>
      </c>
    </row>
    <row r="742" spans="1:12">
      <c r="A742">
        <v>6866742</v>
      </c>
      <c r="B742" t="s">
        <v>726</v>
      </c>
      <c r="C742" t="s">
        <v>343</v>
      </c>
      <c r="D742" t="s">
        <v>109</v>
      </c>
      <c r="E742">
        <v>45285</v>
      </c>
      <c r="F742" t="s">
        <v>62</v>
      </c>
      <c r="G742" s="16">
        <v>300</v>
      </c>
      <c r="H742" s="16">
        <v>3556010</v>
      </c>
      <c r="I742" s="16">
        <v>106680300</v>
      </c>
      <c r="K742" s="29" t="str">
        <f t="shared" si="11"/>
        <v>Спир</v>
      </c>
      <c r="L742" s="29" t="s">
        <v>430</v>
      </c>
    </row>
    <row r="743" spans="1:12">
      <c r="A743">
        <v>6864650</v>
      </c>
      <c r="B743" t="s">
        <v>727</v>
      </c>
      <c r="C743" t="s">
        <v>66</v>
      </c>
      <c r="D743" t="s">
        <v>67</v>
      </c>
      <c r="E743">
        <v>78262</v>
      </c>
      <c r="F743" t="s">
        <v>245</v>
      </c>
      <c r="G743" s="16">
        <v>3200</v>
      </c>
      <c r="H743" s="16">
        <v>35890400</v>
      </c>
      <c r="I743" s="16">
        <v>114849280</v>
      </c>
      <c r="K743" s="29" t="str">
        <f t="shared" si="11"/>
        <v>Спир</v>
      </c>
      <c r="L743" s="29" t="s">
        <v>430</v>
      </c>
    </row>
    <row r="744" spans="1:12">
      <c r="A744">
        <v>6863671</v>
      </c>
      <c r="B744" t="s">
        <v>727</v>
      </c>
      <c r="C744" t="s">
        <v>185</v>
      </c>
      <c r="D744" t="s">
        <v>186</v>
      </c>
      <c r="E744">
        <v>45285</v>
      </c>
      <c r="F744" t="s">
        <v>62</v>
      </c>
      <c r="G744" s="16">
        <v>200</v>
      </c>
      <c r="H744" s="16">
        <v>3556000</v>
      </c>
      <c r="I744" s="16">
        <v>71120000</v>
      </c>
      <c r="K744" s="29" t="str">
        <f t="shared" si="11"/>
        <v>Спир</v>
      </c>
      <c r="L744" s="29" t="s">
        <v>430</v>
      </c>
    </row>
    <row r="745" spans="1:12">
      <c r="A745">
        <v>6863670</v>
      </c>
      <c r="B745" t="s">
        <v>727</v>
      </c>
      <c r="C745" t="s">
        <v>122</v>
      </c>
      <c r="D745" t="s">
        <v>123</v>
      </c>
      <c r="E745">
        <v>45285</v>
      </c>
      <c r="F745" t="s">
        <v>62</v>
      </c>
      <c r="G745" s="16">
        <v>50</v>
      </c>
      <c r="H745" s="16">
        <v>3556999</v>
      </c>
      <c r="I745" s="16">
        <v>17784995</v>
      </c>
      <c r="K745" s="29" t="str">
        <f t="shared" si="11"/>
        <v>Спир</v>
      </c>
      <c r="L745" s="29" t="s">
        <v>430</v>
      </c>
    </row>
    <row r="746" spans="1:12">
      <c r="A746">
        <v>6862484</v>
      </c>
      <c r="B746" t="s">
        <v>728</v>
      </c>
      <c r="C746" t="s">
        <v>179</v>
      </c>
      <c r="D746" t="s">
        <v>180</v>
      </c>
      <c r="E746">
        <v>78261</v>
      </c>
      <c r="F746" t="s">
        <v>239</v>
      </c>
      <c r="G746" s="16">
        <v>6000</v>
      </c>
      <c r="H746" s="16">
        <v>35560000</v>
      </c>
      <c r="I746" s="16">
        <v>213360000</v>
      </c>
      <c r="K746" s="29" t="str">
        <f t="shared" si="11"/>
        <v>Спир</v>
      </c>
      <c r="L746" s="29" t="s">
        <v>430</v>
      </c>
    </row>
    <row r="747" spans="1:12">
      <c r="A747">
        <v>6862141</v>
      </c>
      <c r="B747" t="s">
        <v>728</v>
      </c>
      <c r="C747" t="s">
        <v>134</v>
      </c>
      <c r="D747" t="s">
        <v>135</v>
      </c>
      <c r="E747">
        <v>45285</v>
      </c>
      <c r="F747" t="s">
        <v>62</v>
      </c>
      <c r="G747" s="16">
        <v>100</v>
      </c>
      <c r="H747" s="16">
        <v>3556001</v>
      </c>
      <c r="I747" s="16">
        <v>35560010</v>
      </c>
      <c r="K747" s="29" t="str">
        <f t="shared" si="11"/>
        <v>Спир</v>
      </c>
      <c r="L747" s="29" t="s">
        <v>430</v>
      </c>
    </row>
    <row r="748" spans="1:12">
      <c r="A748">
        <v>6860468</v>
      </c>
      <c r="B748" t="s">
        <v>728</v>
      </c>
      <c r="C748" t="s">
        <v>729</v>
      </c>
      <c r="D748" t="s">
        <v>730</v>
      </c>
      <c r="E748">
        <v>45285</v>
      </c>
      <c r="F748" t="s">
        <v>62</v>
      </c>
      <c r="G748" s="16">
        <v>150</v>
      </c>
      <c r="H748" s="16">
        <v>3556001</v>
      </c>
      <c r="I748" s="16">
        <v>53340015</v>
      </c>
      <c r="K748" s="29" t="str">
        <f t="shared" si="11"/>
        <v>Спир</v>
      </c>
      <c r="L748" s="29" t="s">
        <v>430</v>
      </c>
    </row>
    <row r="749" spans="1:12">
      <c r="A749">
        <v>6860467</v>
      </c>
      <c r="B749" t="s">
        <v>728</v>
      </c>
      <c r="C749" t="s">
        <v>655</v>
      </c>
      <c r="D749" t="s">
        <v>656</v>
      </c>
      <c r="E749">
        <v>45285</v>
      </c>
      <c r="F749" t="s">
        <v>62</v>
      </c>
      <c r="G749" s="16">
        <v>70</v>
      </c>
      <c r="H749" s="16">
        <v>3556008</v>
      </c>
      <c r="I749" s="16">
        <v>24892056</v>
      </c>
      <c r="K749" s="29" t="str">
        <f t="shared" si="11"/>
        <v>Спир</v>
      </c>
      <c r="L749" s="29" t="s">
        <v>430</v>
      </c>
    </row>
    <row r="750" spans="1:12">
      <c r="A750">
        <v>6860466</v>
      </c>
      <c r="B750" t="s">
        <v>728</v>
      </c>
      <c r="C750" t="s">
        <v>70</v>
      </c>
      <c r="D750" t="s">
        <v>71</v>
      </c>
      <c r="E750">
        <v>45285</v>
      </c>
      <c r="F750" t="s">
        <v>62</v>
      </c>
      <c r="G750" s="16">
        <v>200</v>
      </c>
      <c r="H750" s="16">
        <v>3556500</v>
      </c>
      <c r="I750" s="16">
        <v>71130000</v>
      </c>
      <c r="K750" s="29" t="str">
        <f t="shared" si="11"/>
        <v>Спир</v>
      </c>
      <c r="L750" s="29" t="s">
        <v>430</v>
      </c>
    </row>
    <row r="751" spans="1:12">
      <c r="A751">
        <v>6859075</v>
      </c>
      <c r="B751" t="s">
        <v>731</v>
      </c>
      <c r="C751" t="s">
        <v>641</v>
      </c>
      <c r="D751" t="s">
        <v>642</v>
      </c>
      <c r="E751">
        <v>45285</v>
      </c>
      <c r="F751" t="s">
        <v>62</v>
      </c>
      <c r="G751" s="16">
        <v>50</v>
      </c>
      <c r="H751" s="16">
        <v>3556001</v>
      </c>
      <c r="I751" s="16">
        <v>17780005</v>
      </c>
      <c r="K751" s="29" t="str">
        <f t="shared" si="11"/>
        <v>Спир</v>
      </c>
      <c r="L751" s="29" t="s">
        <v>430</v>
      </c>
    </row>
    <row r="752" spans="1:12">
      <c r="A752">
        <v>6859074</v>
      </c>
      <c r="B752" t="s">
        <v>731</v>
      </c>
      <c r="C752" t="s">
        <v>662</v>
      </c>
      <c r="D752" t="s">
        <v>663</v>
      </c>
      <c r="E752">
        <v>45285</v>
      </c>
      <c r="F752" t="s">
        <v>62</v>
      </c>
      <c r="G752" s="16">
        <v>1000</v>
      </c>
      <c r="H752" s="16">
        <v>3556002</v>
      </c>
      <c r="I752" s="16">
        <v>355600200</v>
      </c>
      <c r="K752" s="29" t="str">
        <f t="shared" si="11"/>
        <v>Спир</v>
      </c>
      <c r="L752" s="29" t="s">
        <v>430</v>
      </c>
    </row>
    <row r="753" spans="1:12">
      <c r="A753">
        <v>6852706</v>
      </c>
      <c r="B753" t="s">
        <v>732</v>
      </c>
      <c r="C753" t="s">
        <v>733</v>
      </c>
      <c r="D753" t="s">
        <v>734</v>
      </c>
      <c r="E753">
        <v>45284</v>
      </c>
      <c r="F753" t="s">
        <v>61</v>
      </c>
      <c r="G753" s="16">
        <v>170</v>
      </c>
      <c r="H753" s="16">
        <v>3589040</v>
      </c>
      <c r="I753" s="16">
        <v>61013680</v>
      </c>
      <c r="K753" s="29" t="str">
        <f t="shared" si="11"/>
        <v>Спир</v>
      </c>
      <c r="L753" s="29" t="s">
        <v>430</v>
      </c>
    </row>
    <row r="754" spans="1:12">
      <c r="A754">
        <v>6852705</v>
      </c>
      <c r="B754" t="s">
        <v>732</v>
      </c>
      <c r="C754" t="s">
        <v>88</v>
      </c>
      <c r="D754" t="s">
        <v>89</v>
      </c>
      <c r="E754">
        <v>45284</v>
      </c>
      <c r="F754" t="s">
        <v>61</v>
      </c>
      <c r="G754" s="16">
        <v>100</v>
      </c>
      <c r="H754" s="16">
        <v>3589050</v>
      </c>
      <c r="I754" s="16">
        <v>35890500</v>
      </c>
      <c r="K754" s="29" t="str">
        <f t="shared" si="11"/>
        <v>Спир</v>
      </c>
      <c r="L754" s="29" t="s">
        <v>430</v>
      </c>
    </row>
    <row r="755" spans="1:12">
      <c r="A755">
        <v>6851007</v>
      </c>
      <c r="B755" t="s">
        <v>732</v>
      </c>
      <c r="C755" t="s">
        <v>96</v>
      </c>
      <c r="D755" t="s">
        <v>97</v>
      </c>
      <c r="E755">
        <v>45433</v>
      </c>
      <c r="F755" t="s">
        <v>63</v>
      </c>
      <c r="G755" s="16">
        <v>80</v>
      </c>
      <c r="H755" s="16">
        <v>4491200</v>
      </c>
      <c r="I755" s="16">
        <v>35929600</v>
      </c>
      <c r="K755" s="29" t="str">
        <f t="shared" si="11"/>
        <v>Спир</v>
      </c>
      <c r="L755" s="29" t="s">
        <v>430</v>
      </c>
    </row>
    <row r="756" spans="1:12">
      <c r="A756">
        <v>6851006</v>
      </c>
      <c r="B756" t="s">
        <v>732</v>
      </c>
      <c r="C756" t="s">
        <v>124</v>
      </c>
      <c r="D756" t="s">
        <v>125</v>
      </c>
      <c r="E756">
        <v>45433</v>
      </c>
      <c r="F756" t="s">
        <v>63</v>
      </c>
      <c r="G756" s="16">
        <v>40</v>
      </c>
      <c r="H756" s="16">
        <v>4492100</v>
      </c>
      <c r="I756" s="16">
        <v>17968400</v>
      </c>
      <c r="K756" s="29" t="str">
        <f t="shared" si="11"/>
        <v>Спир</v>
      </c>
      <c r="L756" s="29" t="s">
        <v>430</v>
      </c>
    </row>
    <row r="757" spans="1:12">
      <c r="A757">
        <v>6850955</v>
      </c>
      <c r="B757" t="s">
        <v>732</v>
      </c>
      <c r="C757" t="s">
        <v>102</v>
      </c>
      <c r="D757" t="s">
        <v>103</v>
      </c>
      <c r="E757">
        <v>45284</v>
      </c>
      <c r="F757" t="s">
        <v>61</v>
      </c>
      <c r="G757" s="16">
        <v>3220</v>
      </c>
      <c r="H757" s="16">
        <v>3589041</v>
      </c>
      <c r="I757" s="16">
        <v>1155671202</v>
      </c>
      <c r="K757" s="29" t="str">
        <f t="shared" si="11"/>
        <v>Спир</v>
      </c>
      <c r="L757" s="29" t="s">
        <v>430</v>
      </c>
    </row>
    <row r="758" spans="1:12">
      <c r="A758">
        <v>6848671</v>
      </c>
      <c r="B758" t="s">
        <v>614</v>
      </c>
      <c r="C758" t="s">
        <v>179</v>
      </c>
      <c r="D758" t="s">
        <v>180</v>
      </c>
      <c r="E758">
        <v>78261</v>
      </c>
      <c r="F758" t="s">
        <v>239</v>
      </c>
      <c r="G758" s="16">
        <v>6100</v>
      </c>
      <c r="H758" s="16">
        <v>35560000</v>
      </c>
      <c r="I758" s="16">
        <v>216916000</v>
      </c>
      <c r="K758" s="29" t="str">
        <f t="shared" si="11"/>
        <v>Спир</v>
      </c>
      <c r="L758" s="29" t="s">
        <v>430</v>
      </c>
    </row>
    <row r="759" spans="1:12">
      <c r="A759">
        <v>6847509</v>
      </c>
      <c r="B759" t="s">
        <v>614</v>
      </c>
      <c r="C759" t="s">
        <v>185</v>
      </c>
      <c r="D759" t="s">
        <v>186</v>
      </c>
      <c r="E759">
        <v>45285</v>
      </c>
      <c r="F759" t="s">
        <v>62</v>
      </c>
      <c r="G759" s="16">
        <v>200</v>
      </c>
      <c r="H759" s="16">
        <v>3556000</v>
      </c>
      <c r="I759" s="16">
        <v>71120000</v>
      </c>
      <c r="K759" s="29" t="str">
        <f t="shared" si="11"/>
        <v>Спир</v>
      </c>
      <c r="L759" s="29" t="s">
        <v>430</v>
      </c>
    </row>
    <row r="760" spans="1:12">
      <c r="A760">
        <v>6847508</v>
      </c>
      <c r="B760" t="s">
        <v>614</v>
      </c>
      <c r="C760" t="s">
        <v>118</v>
      </c>
      <c r="D760" t="s">
        <v>119</v>
      </c>
      <c r="E760">
        <v>45285</v>
      </c>
      <c r="F760" t="s">
        <v>62</v>
      </c>
      <c r="G760" s="16">
        <v>70</v>
      </c>
      <c r="H760" s="16">
        <v>3556011</v>
      </c>
      <c r="I760" s="16">
        <v>24892077</v>
      </c>
      <c r="K760" s="29" t="str">
        <f t="shared" si="11"/>
        <v>Спир</v>
      </c>
      <c r="L760" s="29" t="s">
        <v>430</v>
      </c>
    </row>
    <row r="761" spans="1:12">
      <c r="A761">
        <v>6846211</v>
      </c>
      <c r="B761" t="s">
        <v>735</v>
      </c>
      <c r="C761" t="s">
        <v>79</v>
      </c>
      <c r="D761" t="s">
        <v>80</v>
      </c>
      <c r="E761">
        <v>78261</v>
      </c>
      <c r="F761" t="s">
        <v>239</v>
      </c>
      <c r="G761" s="16">
        <v>1600</v>
      </c>
      <c r="H761" s="16">
        <v>35560000</v>
      </c>
      <c r="I761" s="16">
        <v>56896000</v>
      </c>
      <c r="K761" s="29" t="str">
        <f t="shared" si="11"/>
        <v>Спир</v>
      </c>
      <c r="L761" s="29" t="s">
        <v>430</v>
      </c>
    </row>
    <row r="762" spans="1:12">
      <c r="A762">
        <v>6845896</v>
      </c>
      <c r="B762" t="s">
        <v>735</v>
      </c>
      <c r="C762" t="s">
        <v>608</v>
      </c>
      <c r="D762" t="s">
        <v>658</v>
      </c>
      <c r="E762">
        <v>45285</v>
      </c>
      <c r="F762" t="s">
        <v>62</v>
      </c>
      <c r="G762" s="16">
        <v>100</v>
      </c>
      <c r="H762" s="16">
        <v>3556000</v>
      </c>
      <c r="I762" s="16">
        <v>35560000</v>
      </c>
      <c r="K762" s="29" t="str">
        <f t="shared" si="11"/>
        <v>Спир</v>
      </c>
      <c r="L762" s="29" t="s">
        <v>430</v>
      </c>
    </row>
    <row r="763" spans="1:12">
      <c r="A763">
        <v>6841479</v>
      </c>
      <c r="B763" t="s">
        <v>736</v>
      </c>
      <c r="C763" t="s">
        <v>179</v>
      </c>
      <c r="D763" t="s">
        <v>180</v>
      </c>
      <c r="E763">
        <v>78261</v>
      </c>
      <c r="F763" t="s">
        <v>239</v>
      </c>
      <c r="G763" s="16">
        <v>6100</v>
      </c>
      <c r="H763" s="16">
        <v>35560000</v>
      </c>
      <c r="I763" s="16">
        <v>216916000</v>
      </c>
      <c r="K763" s="29" t="str">
        <f t="shared" si="11"/>
        <v>Спир</v>
      </c>
      <c r="L763" s="29" t="s">
        <v>430</v>
      </c>
    </row>
    <row r="764" spans="1:12">
      <c r="A764">
        <v>6840440</v>
      </c>
      <c r="B764" t="s">
        <v>736</v>
      </c>
      <c r="C764" t="s">
        <v>666</v>
      </c>
      <c r="D764" t="s">
        <v>667</v>
      </c>
      <c r="E764">
        <v>45433</v>
      </c>
      <c r="F764" t="s">
        <v>63</v>
      </c>
      <c r="G764" s="16">
        <v>1000</v>
      </c>
      <c r="H764" s="16">
        <v>4491200</v>
      </c>
      <c r="I764" s="16">
        <v>449120000</v>
      </c>
      <c r="K764" s="29" t="str">
        <f t="shared" si="11"/>
        <v>Спир</v>
      </c>
      <c r="L764" s="29" t="s">
        <v>430</v>
      </c>
    </row>
    <row r="765" spans="1:12">
      <c r="A765">
        <v>6840439</v>
      </c>
      <c r="B765" t="s">
        <v>736</v>
      </c>
      <c r="C765" t="s">
        <v>737</v>
      </c>
      <c r="D765" t="s">
        <v>738</v>
      </c>
      <c r="E765">
        <v>45433</v>
      </c>
      <c r="F765" t="s">
        <v>63</v>
      </c>
      <c r="G765" s="16">
        <v>200</v>
      </c>
      <c r="H765" s="16">
        <v>4492000</v>
      </c>
      <c r="I765" s="16">
        <v>89840000</v>
      </c>
      <c r="K765" s="29" t="str">
        <f t="shared" si="11"/>
        <v>Спир</v>
      </c>
      <c r="L765" s="29" t="s">
        <v>430</v>
      </c>
    </row>
    <row r="766" spans="1:12">
      <c r="A766">
        <v>6840438</v>
      </c>
      <c r="B766" t="s">
        <v>736</v>
      </c>
      <c r="C766" t="s">
        <v>228</v>
      </c>
      <c r="D766" t="s">
        <v>229</v>
      </c>
      <c r="E766">
        <v>45433</v>
      </c>
      <c r="F766" t="s">
        <v>63</v>
      </c>
      <c r="G766" s="16">
        <v>20</v>
      </c>
      <c r="H766" s="16">
        <v>4493000</v>
      </c>
      <c r="I766" s="16">
        <v>8986000</v>
      </c>
      <c r="K766" s="29" t="str">
        <f t="shared" si="11"/>
        <v>Спир</v>
      </c>
      <c r="L766" s="29" t="s">
        <v>430</v>
      </c>
    </row>
    <row r="767" spans="1:12">
      <c r="A767">
        <v>6840393</v>
      </c>
      <c r="B767" t="s">
        <v>736</v>
      </c>
      <c r="C767" t="s">
        <v>655</v>
      </c>
      <c r="D767" t="s">
        <v>656</v>
      </c>
      <c r="E767">
        <v>45285</v>
      </c>
      <c r="F767" t="s">
        <v>62</v>
      </c>
      <c r="G767" s="16">
        <v>70</v>
      </c>
      <c r="H767" s="16">
        <v>3556000</v>
      </c>
      <c r="I767" s="16">
        <v>24892000</v>
      </c>
      <c r="K767" s="29" t="str">
        <f t="shared" si="11"/>
        <v>Спир</v>
      </c>
      <c r="L767" s="29" t="s">
        <v>430</v>
      </c>
    </row>
    <row r="768" spans="1:12">
      <c r="A768">
        <v>6838811</v>
      </c>
      <c r="B768" t="s">
        <v>739</v>
      </c>
      <c r="C768" t="s">
        <v>737</v>
      </c>
      <c r="D768" t="s">
        <v>738</v>
      </c>
      <c r="E768">
        <v>45433</v>
      </c>
      <c r="F768" t="s">
        <v>63</v>
      </c>
      <c r="G768" s="16">
        <v>300</v>
      </c>
      <c r="H768" s="16">
        <v>4492000</v>
      </c>
      <c r="I768" s="16">
        <v>134760000</v>
      </c>
      <c r="K768" s="29" t="str">
        <f t="shared" si="11"/>
        <v>Спир</v>
      </c>
      <c r="L768" s="29" t="s">
        <v>430</v>
      </c>
    </row>
    <row r="769" spans="1:12">
      <c r="A769">
        <v>6837920</v>
      </c>
      <c r="B769" t="s">
        <v>739</v>
      </c>
      <c r="C769" t="s">
        <v>107</v>
      </c>
      <c r="D769" t="s">
        <v>108</v>
      </c>
      <c r="E769">
        <v>78262</v>
      </c>
      <c r="F769" t="s">
        <v>245</v>
      </c>
      <c r="G769" s="16">
        <v>3100</v>
      </c>
      <c r="H769" s="16">
        <v>35890400</v>
      </c>
      <c r="I769" s="16">
        <v>111260240</v>
      </c>
      <c r="K769" s="29" t="str">
        <f t="shared" si="11"/>
        <v>Спир</v>
      </c>
      <c r="L769" s="29" t="s">
        <v>430</v>
      </c>
    </row>
    <row r="770" spans="1:12">
      <c r="A770">
        <v>6837919</v>
      </c>
      <c r="B770" t="s">
        <v>739</v>
      </c>
      <c r="C770" t="s">
        <v>107</v>
      </c>
      <c r="D770" t="s">
        <v>108</v>
      </c>
      <c r="E770">
        <v>78262</v>
      </c>
      <c r="F770" t="s">
        <v>245</v>
      </c>
      <c r="G770" s="16">
        <v>3100</v>
      </c>
      <c r="H770" s="16">
        <v>35890400</v>
      </c>
      <c r="I770" s="16">
        <v>111260240</v>
      </c>
      <c r="K770" s="29" t="str">
        <f t="shared" si="11"/>
        <v>Спир</v>
      </c>
      <c r="L770" s="29" t="s">
        <v>430</v>
      </c>
    </row>
    <row r="771" spans="1:12">
      <c r="A771">
        <v>6837918</v>
      </c>
      <c r="B771" t="s">
        <v>739</v>
      </c>
      <c r="C771" t="s">
        <v>107</v>
      </c>
      <c r="D771" t="s">
        <v>108</v>
      </c>
      <c r="E771">
        <v>78261</v>
      </c>
      <c r="F771" t="s">
        <v>239</v>
      </c>
      <c r="G771" s="16">
        <v>3100</v>
      </c>
      <c r="H771" s="16">
        <v>35560000</v>
      </c>
      <c r="I771" s="16">
        <v>110236000</v>
      </c>
      <c r="K771" s="29" t="str">
        <f t="shared" si="11"/>
        <v>Спир</v>
      </c>
      <c r="L771" s="29" t="s">
        <v>430</v>
      </c>
    </row>
    <row r="772" spans="1:12">
      <c r="A772">
        <v>6837917</v>
      </c>
      <c r="B772" t="s">
        <v>739</v>
      </c>
      <c r="C772" t="s">
        <v>107</v>
      </c>
      <c r="D772" t="s">
        <v>108</v>
      </c>
      <c r="E772">
        <v>78261</v>
      </c>
      <c r="F772" t="s">
        <v>239</v>
      </c>
      <c r="G772" s="16">
        <v>3100</v>
      </c>
      <c r="H772" s="16">
        <v>35560000</v>
      </c>
      <c r="I772" s="16">
        <v>110236000</v>
      </c>
      <c r="K772" s="29" t="str">
        <f t="shared" si="11"/>
        <v>Спир</v>
      </c>
      <c r="L772" s="29" t="s">
        <v>430</v>
      </c>
    </row>
    <row r="773" spans="1:12">
      <c r="A773">
        <v>6835325</v>
      </c>
      <c r="B773" t="s">
        <v>740</v>
      </c>
      <c r="C773" t="s">
        <v>142</v>
      </c>
      <c r="D773" t="s">
        <v>143</v>
      </c>
      <c r="E773">
        <v>45285</v>
      </c>
      <c r="F773" t="s">
        <v>62</v>
      </c>
      <c r="G773" s="16">
        <v>3200</v>
      </c>
      <c r="H773" s="16">
        <v>3556011</v>
      </c>
      <c r="I773" s="16">
        <v>1137923520</v>
      </c>
      <c r="K773" s="29" t="str">
        <f t="shared" ref="K773:K836" si="12">LEFT(F773,4)</f>
        <v>Спир</v>
      </c>
      <c r="L773" s="29" t="s">
        <v>430</v>
      </c>
    </row>
    <row r="774" spans="1:12">
      <c r="A774">
        <v>6835324</v>
      </c>
      <c r="B774" t="s">
        <v>740</v>
      </c>
      <c r="C774" t="s">
        <v>81</v>
      </c>
      <c r="D774" t="s">
        <v>82</v>
      </c>
      <c r="E774">
        <v>45285</v>
      </c>
      <c r="F774" t="s">
        <v>62</v>
      </c>
      <c r="G774" s="16">
        <v>580</v>
      </c>
      <c r="H774" s="16">
        <v>3556077</v>
      </c>
      <c r="I774" s="16">
        <v>206252466</v>
      </c>
      <c r="K774" s="29" t="str">
        <f t="shared" si="12"/>
        <v>Спир</v>
      </c>
      <c r="L774" s="29" t="s">
        <v>430</v>
      </c>
    </row>
    <row r="775" spans="1:12">
      <c r="A775">
        <v>6834473</v>
      </c>
      <c r="B775" t="s">
        <v>740</v>
      </c>
      <c r="C775" t="s">
        <v>86</v>
      </c>
      <c r="D775" t="s">
        <v>87</v>
      </c>
      <c r="E775">
        <v>78261</v>
      </c>
      <c r="F775" t="s">
        <v>239</v>
      </c>
      <c r="G775" s="16">
        <v>17200</v>
      </c>
      <c r="H775" s="16">
        <v>35560000</v>
      </c>
      <c r="I775" s="16">
        <v>611632000</v>
      </c>
      <c r="K775" s="29" t="str">
        <f t="shared" si="12"/>
        <v>Спир</v>
      </c>
      <c r="L775" s="29" t="s">
        <v>430</v>
      </c>
    </row>
    <row r="776" spans="1:12">
      <c r="A776">
        <v>6833431</v>
      </c>
      <c r="B776" t="s">
        <v>740</v>
      </c>
      <c r="C776" t="s">
        <v>181</v>
      </c>
      <c r="D776" t="s">
        <v>182</v>
      </c>
      <c r="E776">
        <v>45285</v>
      </c>
      <c r="F776" t="s">
        <v>62</v>
      </c>
      <c r="G776" s="16">
        <v>50</v>
      </c>
      <c r="H776" s="16">
        <v>3556000</v>
      </c>
      <c r="I776" s="16">
        <v>17780000</v>
      </c>
      <c r="K776" s="29" t="str">
        <f t="shared" si="12"/>
        <v>Спир</v>
      </c>
      <c r="L776" s="29" t="s">
        <v>430</v>
      </c>
    </row>
    <row r="777" spans="1:12">
      <c r="A777">
        <v>6833430</v>
      </c>
      <c r="B777" t="s">
        <v>740</v>
      </c>
      <c r="C777" t="s">
        <v>70</v>
      </c>
      <c r="D777" t="s">
        <v>71</v>
      </c>
      <c r="E777">
        <v>45285</v>
      </c>
      <c r="F777" t="s">
        <v>62</v>
      </c>
      <c r="G777" s="16">
        <v>200</v>
      </c>
      <c r="H777" s="16">
        <v>3556000</v>
      </c>
      <c r="I777" s="16">
        <v>71120000</v>
      </c>
      <c r="K777" s="29" t="str">
        <f t="shared" si="12"/>
        <v>Спир</v>
      </c>
      <c r="L777" s="29" t="s">
        <v>430</v>
      </c>
    </row>
    <row r="778" spans="1:12">
      <c r="A778">
        <v>6833429</v>
      </c>
      <c r="B778" t="s">
        <v>740</v>
      </c>
      <c r="C778" t="s">
        <v>291</v>
      </c>
      <c r="D778" t="s">
        <v>292</v>
      </c>
      <c r="E778">
        <v>45285</v>
      </c>
      <c r="F778" t="s">
        <v>62</v>
      </c>
      <c r="G778" s="16">
        <v>100</v>
      </c>
      <c r="H778" s="16">
        <v>3556000</v>
      </c>
      <c r="I778" s="16">
        <v>35560000</v>
      </c>
      <c r="K778" s="29" t="str">
        <f t="shared" si="12"/>
        <v>Спир</v>
      </c>
      <c r="L778" s="29" t="s">
        <v>430</v>
      </c>
    </row>
    <row r="779" spans="1:12">
      <c r="A779">
        <v>6833427</v>
      </c>
      <c r="B779" t="s">
        <v>740</v>
      </c>
      <c r="C779" t="s">
        <v>205</v>
      </c>
      <c r="D779" t="s">
        <v>206</v>
      </c>
      <c r="E779">
        <v>45285</v>
      </c>
      <c r="F779" t="s">
        <v>62</v>
      </c>
      <c r="G779" s="16">
        <v>150</v>
      </c>
      <c r="H779" s="16">
        <v>3580000</v>
      </c>
      <c r="I779" s="16">
        <v>53700000</v>
      </c>
      <c r="K779" s="29" t="str">
        <f t="shared" si="12"/>
        <v>Спир</v>
      </c>
      <c r="L779" s="29" t="s">
        <v>430</v>
      </c>
    </row>
    <row r="780" spans="1:12">
      <c r="A780">
        <v>6831597</v>
      </c>
      <c r="B780" t="s">
        <v>632</v>
      </c>
      <c r="C780" t="s">
        <v>183</v>
      </c>
      <c r="D780" t="s">
        <v>184</v>
      </c>
      <c r="E780">
        <v>45433</v>
      </c>
      <c r="F780" t="s">
        <v>63</v>
      </c>
      <c r="G780" s="16">
        <v>40</v>
      </c>
      <c r="H780" s="16">
        <v>4491200</v>
      </c>
      <c r="I780" s="16">
        <v>17964800</v>
      </c>
      <c r="K780" s="29" t="str">
        <f t="shared" si="12"/>
        <v>Спир</v>
      </c>
      <c r="L780" s="29" t="s">
        <v>430</v>
      </c>
    </row>
    <row r="781" spans="1:12">
      <c r="A781">
        <v>6831563</v>
      </c>
      <c r="B781" t="s">
        <v>632</v>
      </c>
      <c r="C781" t="s">
        <v>205</v>
      </c>
      <c r="D781" t="s">
        <v>206</v>
      </c>
      <c r="E781">
        <v>45284</v>
      </c>
      <c r="F781" t="s">
        <v>61</v>
      </c>
      <c r="G781" s="16">
        <v>100</v>
      </c>
      <c r="H781" s="16">
        <v>3589040</v>
      </c>
      <c r="I781" s="16">
        <v>35890400</v>
      </c>
      <c r="K781" s="29" t="str">
        <f t="shared" si="12"/>
        <v>Спир</v>
      </c>
      <c r="L781" s="29" t="s">
        <v>430</v>
      </c>
    </row>
    <row r="782" spans="1:12">
      <c r="A782">
        <v>6831562</v>
      </c>
      <c r="B782" t="s">
        <v>632</v>
      </c>
      <c r="C782" t="s">
        <v>102</v>
      </c>
      <c r="D782" t="s">
        <v>103</v>
      </c>
      <c r="E782">
        <v>45284</v>
      </c>
      <c r="F782" t="s">
        <v>61</v>
      </c>
      <c r="G782" s="16">
        <v>3220</v>
      </c>
      <c r="H782" s="16">
        <v>3589077</v>
      </c>
      <c r="I782" s="16">
        <v>1155682794</v>
      </c>
      <c r="K782" s="29" t="str">
        <f t="shared" si="12"/>
        <v>Спир</v>
      </c>
      <c r="L782" s="29" t="s">
        <v>430</v>
      </c>
    </row>
    <row r="783" spans="1:12">
      <c r="A783">
        <v>6829645</v>
      </c>
      <c r="B783" t="s">
        <v>632</v>
      </c>
      <c r="C783" t="s">
        <v>94</v>
      </c>
      <c r="D783" t="s">
        <v>95</v>
      </c>
      <c r="E783">
        <v>45285</v>
      </c>
      <c r="F783" t="s">
        <v>62</v>
      </c>
      <c r="G783" s="16">
        <v>300</v>
      </c>
      <c r="H783" s="16">
        <v>3556001</v>
      </c>
      <c r="I783" s="16">
        <v>106680030</v>
      </c>
      <c r="K783" s="29" t="str">
        <f t="shared" si="12"/>
        <v>Спир</v>
      </c>
      <c r="L783" s="29" t="s">
        <v>430</v>
      </c>
    </row>
    <row r="784" spans="1:12">
      <c r="A784">
        <v>6829644</v>
      </c>
      <c r="B784" t="s">
        <v>632</v>
      </c>
      <c r="C784" t="s">
        <v>608</v>
      </c>
      <c r="D784" t="s">
        <v>658</v>
      </c>
      <c r="E784">
        <v>45285</v>
      </c>
      <c r="F784" t="s">
        <v>62</v>
      </c>
      <c r="G784" s="16">
        <v>200</v>
      </c>
      <c r="H784" s="16">
        <v>3560999</v>
      </c>
      <c r="I784" s="16">
        <v>71219980</v>
      </c>
      <c r="K784" s="29" t="str">
        <f t="shared" si="12"/>
        <v>Спир</v>
      </c>
      <c r="L784" s="29" t="s">
        <v>430</v>
      </c>
    </row>
    <row r="785" spans="1:12">
      <c r="A785">
        <v>6826130</v>
      </c>
      <c r="B785" t="s">
        <v>741</v>
      </c>
      <c r="C785" t="s">
        <v>114</v>
      </c>
      <c r="D785" t="s">
        <v>115</v>
      </c>
      <c r="E785">
        <v>45433</v>
      </c>
      <c r="F785" t="s">
        <v>63</v>
      </c>
      <c r="G785" s="16">
        <v>300</v>
      </c>
      <c r="H785" s="16">
        <v>4491200</v>
      </c>
      <c r="I785" s="16">
        <v>134736000</v>
      </c>
      <c r="K785" s="29" t="str">
        <f t="shared" si="12"/>
        <v>Спир</v>
      </c>
      <c r="L785" s="29" t="s">
        <v>430</v>
      </c>
    </row>
    <row r="786" spans="1:12">
      <c r="A786">
        <v>6826105</v>
      </c>
      <c r="B786" t="s">
        <v>741</v>
      </c>
      <c r="C786" t="s">
        <v>185</v>
      </c>
      <c r="D786" t="s">
        <v>186</v>
      </c>
      <c r="E786">
        <v>45285</v>
      </c>
      <c r="F786" t="s">
        <v>62</v>
      </c>
      <c r="G786" s="16">
        <v>200</v>
      </c>
      <c r="H786" s="16">
        <v>3556000</v>
      </c>
      <c r="I786" s="16">
        <v>71120000</v>
      </c>
      <c r="K786" s="29" t="str">
        <f t="shared" si="12"/>
        <v>Спир</v>
      </c>
      <c r="L786" s="29" t="s">
        <v>430</v>
      </c>
    </row>
    <row r="787" spans="1:12">
      <c r="A787">
        <v>6820507</v>
      </c>
      <c r="B787" t="s">
        <v>742</v>
      </c>
      <c r="C787" t="s">
        <v>179</v>
      </c>
      <c r="D787" t="s">
        <v>180</v>
      </c>
      <c r="E787">
        <v>78261</v>
      </c>
      <c r="F787" t="s">
        <v>239</v>
      </c>
      <c r="G787" s="16">
        <v>6000</v>
      </c>
      <c r="H787" s="16">
        <v>35560000</v>
      </c>
      <c r="I787" s="16">
        <v>213360000</v>
      </c>
      <c r="K787" s="29" t="str">
        <f t="shared" si="12"/>
        <v>Спир</v>
      </c>
      <c r="L787" s="29" t="s">
        <v>430</v>
      </c>
    </row>
    <row r="788" spans="1:12">
      <c r="A788">
        <v>6820196</v>
      </c>
      <c r="B788" t="s">
        <v>742</v>
      </c>
      <c r="C788" t="s">
        <v>85</v>
      </c>
      <c r="D788" t="s">
        <v>74</v>
      </c>
      <c r="E788">
        <v>45433</v>
      </c>
      <c r="F788" t="s">
        <v>63</v>
      </c>
      <c r="G788" s="16">
        <v>100</v>
      </c>
      <c r="H788" s="16">
        <v>4491200</v>
      </c>
      <c r="I788" s="16">
        <v>44912000</v>
      </c>
      <c r="K788" s="29" t="str">
        <f t="shared" si="12"/>
        <v>Спир</v>
      </c>
      <c r="L788" s="29" t="s">
        <v>430</v>
      </c>
    </row>
    <row r="789" spans="1:12">
      <c r="A789">
        <v>6818026</v>
      </c>
      <c r="B789" t="s">
        <v>742</v>
      </c>
      <c r="C789" t="s">
        <v>643</v>
      </c>
      <c r="D789" t="s">
        <v>644</v>
      </c>
      <c r="E789">
        <v>45285</v>
      </c>
      <c r="F789" t="s">
        <v>62</v>
      </c>
      <c r="G789" s="16">
        <v>10</v>
      </c>
      <c r="H789" s="16">
        <v>3560000</v>
      </c>
      <c r="I789" s="16">
        <v>3560000</v>
      </c>
      <c r="K789" s="29" t="str">
        <f t="shared" si="12"/>
        <v>Спир</v>
      </c>
      <c r="L789" s="29" t="s">
        <v>430</v>
      </c>
    </row>
    <row r="790" spans="1:12">
      <c r="A790">
        <v>6816250</v>
      </c>
      <c r="B790" t="s">
        <v>743</v>
      </c>
      <c r="C790" t="s">
        <v>744</v>
      </c>
      <c r="D790" t="s">
        <v>745</v>
      </c>
      <c r="E790">
        <v>45433</v>
      </c>
      <c r="F790" t="s">
        <v>63</v>
      </c>
      <c r="G790" s="16">
        <v>30</v>
      </c>
      <c r="H790" s="16">
        <v>4491200</v>
      </c>
      <c r="I790" s="16">
        <v>13473600</v>
      </c>
      <c r="K790" s="29" t="str">
        <f t="shared" si="12"/>
        <v>Спир</v>
      </c>
      <c r="L790" s="29" t="s">
        <v>430</v>
      </c>
    </row>
    <row r="791" spans="1:12">
      <c r="A791">
        <v>6814478</v>
      </c>
      <c r="B791" t="s">
        <v>743</v>
      </c>
      <c r="C791" t="s">
        <v>75</v>
      </c>
      <c r="D791" t="s">
        <v>76</v>
      </c>
      <c r="E791">
        <v>45285</v>
      </c>
      <c r="F791" t="s">
        <v>62</v>
      </c>
      <c r="G791" s="16">
        <v>50</v>
      </c>
      <c r="H791" s="16">
        <v>3556000</v>
      </c>
      <c r="I791" s="16">
        <v>17780000</v>
      </c>
      <c r="K791" s="29" t="str">
        <f t="shared" si="12"/>
        <v>Спир</v>
      </c>
      <c r="L791" s="29" t="s">
        <v>430</v>
      </c>
    </row>
    <row r="792" spans="1:12">
      <c r="A792">
        <v>6812890</v>
      </c>
      <c r="B792" t="s">
        <v>746</v>
      </c>
      <c r="C792" t="s">
        <v>224</v>
      </c>
      <c r="D792" t="s">
        <v>225</v>
      </c>
      <c r="E792">
        <v>45433</v>
      </c>
      <c r="F792" t="s">
        <v>63</v>
      </c>
      <c r="G792" s="16">
        <v>800</v>
      </c>
      <c r="H792" s="16">
        <v>4495000</v>
      </c>
      <c r="I792" s="16">
        <v>359600000</v>
      </c>
      <c r="K792" s="29" t="str">
        <f t="shared" si="12"/>
        <v>Спир</v>
      </c>
      <c r="L792" s="29" t="s">
        <v>430</v>
      </c>
    </row>
    <row r="793" spans="1:12">
      <c r="A793">
        <v>6812867</v>
      </c>
      <c r="B793" t="s">
        <v>746</v>
      </c>
      <c r="C793" t="s">
        <v>172</v>
      </c>
      <c r="D793" t="s">
        <v>173</v>
      </c>
      <c r="E793">
        <v>45285</v>
      </c>
      <c r="F793" t="s">
        <v>62</v>
      </c>
      <c r="G793" s="16">
        <v>1100</v>
      </c>
      <c r="H793" s="16">
        <v>3556000</v>
      </c>
      <c r="I793" s="16">
        <v>391160000</v>
      </c>
      <c r="K793" s="29" t="str">
        <f t="shared" si="12"/>
        <v>Спир</v>
      </c>
      <c r="L793" s="29" t="s">
        <v>430</v>
      </c>
    </row>
    <row r="794" spans="1:12">
      <c r="A794">
        <v>6812169</v>
      </c>
      <c r="B794" t="s">
        <v>746</v>
      </c>
      <c r="C794" t="s">
        <v>179</v>
      </c>
      <c r="D794" t="s">
        <v>180</v>
      </c>
      <c r="E794">
        <v>78261</v>
      </c>
      <c r="F794" t="s">
        <v>239</v>
      </c>
      <c r="G794" s="16">
        <v>6000</v>
      </c>
      <c r="H794" s="16">
        <v>35560000</v>
      </c>
      <c r="I794" s="16">
        <v>213360000</v>
      </c>
      <c r="K794" s="29" t="str">
        <f t="shared" si="12"/>
        <v>Спир</v>
      </c>
      <c r="L794" s="29" t="s">
        <v>430</v>
      </c>
    </row>
    <row r="795" spans="1:12">
      <c r="A795">
        <v>6811371</v>
      </c>
      <c r="B795" t="s">
        <v>746</v>
      </c>
      <c r="C795" t="s">
        <v>100</v>
      </c>
      <c r="D795" t="s">
        <v>101</v>
      </c>
      <c r="E795">
        <v>45285</v>
      </c>
      <c r="F795" t="s">
        <v>62</v>
      </c>
      <c r="G795" s="16">
        <v>40</v>
      </c>
      <c r="H795" s="16">
        <v>3556001</v>
      </c>
      <c r="I795" s="16">
        <v>14224004</v>
      </c>
      <c r="K795" s="29" t="str">
        <f t="shared" si="12"/>
        <v>Спир</v>
      </c>
      <c r="L795" s="29" t="s">
        <v>430</v>
      </c>
    </row>
    <row r="796" spans="1:12">
      <c r="A796">
        <v>6809929</v>
      </c>
      <c r="B796" t="s">
        <v>636</v>
      </c>
      <c r="C796" t="s">
        <v>639</v>
      </c>
      <c r="D796" t="s">
        <v>640</v>
      </c>
      <c r="E796">
        <v>45433</v>
      </c>
      <c r="F796" t="s">
        <v>63</v>
      </c>
      <c r="G796" s="16">
        <v>100</v>
      </c>
      <c r="H796" s="16">
        <v>4491200</v>
      </c>
      <c r="I796" s="16">
        <v>44912000</v>
      </c>
      <c r="K796" s="29" t="str">
        <f t="shared" si="12"/>
        <v>Спир</v>
      </c>
      <c r="L796" s="29" t="s">
        <v>430</v>
      </c>
    </row>
    <row r="797" spans="1:12">
      <c r="A797">
        <v>6809893</v>
      </c>
      <c r="B797" t="s">
        <v>636</v>
      </c>
      <c r="C797" t="s">
        <v>102</v>
      </c>
      <c r="D797" t="s">
        <v>103</v>
      </c>
      <c r="E797">
        <v>45284</v>
      </c>
      <c r="F797" t="s">
        <v>61</v>
      </c>
      <c r="G797" s="16">
        <v>3220</v>
      </c>
      <c r="H797" s="16">
        <v>3589999</v>
      </c>
      <c r="I797" s="16">
        <v>1155979678</v>
      </c>
      <c r="K797" s="29" t="str">
        <f t="shared" si="12"/>
        <v>Спир</v>
      </c>
      <c r="L797" s="29" t="s">
        <v>430</v>
      </c>
    </row>
    <row r="798" spans="1:12">
      <c r="A798">
        <v>6809891</v>
      </c>
      <c r="B798" t="s">
        <v>636</v>
      </c>
      <c r="C798" t="s">
        <v>393</v>
      </c>
      <c r="D798" t="s">
        <v>394</v>
      </c>
      <c r="E798">
        <v>45285</v>
      </c>
      <c r="F798" t="s">
        <v>62</v>
      </c>
      <c r="G798" s="16">
        <v>1600</v>
      </c>
      <c r="H798" s="16">
        <v>3556999</v>
      </c>
      <c r="I798" s="16">
        <v>569119840</v>
      </c>
      <c r="K798" s="29" t="str">
        <f t="shared" si="12"/>
        <v>Спир</v>
      </c>
      <c r="L798" s="29" t="s">
        <v>430</v>
      </c>
    </row>
    <row r="799" spans="1:12">
      <c r="A799">
        <v>6808480</v>
      </c>
      <c r="B799" t="s">
        <v>636</v>
      </c>
      <c r="C799" t="s">
        <v>747</v>
      </c>
      <c r="D799" t="s">
        <v>748</v>
      </c>
      <c r="E799">
        <v>45433</v>
      </c>
      <c r="F799" t="s">
        <v>63</v>
      </c>
      <c r="G799" s="16">
        <v>20</v>
      </c>
      <c r="H799" s="16">
        <v>4491200</v>
      </c>
      <c r="I799" s="16">
        <v>8982400</v>
      </c>
      <c r="K799" s="29" t="str">
        <f t="shared" si="12"/>
        <v>Спир</v>
      </c>
      <c r="L799" s="29" t="s">
        <v>430</v>
      </c>
    </row>
    <row r="800" spans="1:12">
      <c r="A800">
        <v>6808479</v>
      </c>
      <c r="B800" t="s">
        <v>636</v>
      </c>
      <c r="C800" t="s">
        <v>377</v>
      </c>
      <c r="D800" t="s">
        <v>378</v>
      </c>
      <c r="E800">
        <v>45433</v>
      </c>
      <c r="F800" t="s">
        <v>63</v>
      </c>
      <c r="G800" s="16">
        <v>20</v>
      </c>
      <c r="H800" s="16">
        <v>4491200</v>
      </c>
      <c r="I800" s="16">
        <v>8982400</v>
      </c>
      <c r="K800" s="29" t="str">
        <f t="shared" si="12"/>
        <v>Спир</v>
      </c>
      <c r="L800" s="29" t="s">
        <v>430</v>
      </c>
    </row>
    <row r="801" spans="1:12">
      <c r="A801">
        <v>6808458</v>
      </c>
      <c r="B801" t="s">
        <v>636</v>
      </c>
      <c r="C801" t="s">
        <v>655</v>
      </c>
      <c r="D801" t="s">
        <v>656</v>
      </c>
      <c r="E801">
        <v>45285</v>
      </c>
      <c r="F801" t="s">
        <v>62</v>
      </c>
      <c r="G801" s="16">
        <v>50</v>
      </c>
      <c r="H801" s="16">
        <v>3556000</v>
      </c>
      <c r="I801" s="16">
        <v>17780000</v>
      </c>
      <c r="K801" s="29" t="str">
        <f t="shared" si="12"/>
        <v>Спир</v>
      </c>
      <c r="L801" s="29" t="s">
        <v>430</v>
      </c>
    </row>
    <row r="802" spans="1:12">
      <c r="A802">
        <v>6807130</v>
      </c>
      <c r="B802" t="s">
        <v>749</v>
      </c>
      <c r="C802" t="s">
        <v>90</v>
      </c>
      <c r="D802" t="s">
        <v>91</v>
      </c>
      <c r="E802">
        <v>45285</v>
      </c>
      <c r="F802" t="s">
        <v>62</v>
      </c>
      <c r="G802" s="16">
        <v>250</v>
      </c>
      <c r="H802" s="16">
        <v>3556000</v>
      </c>
      <c r="I802" s="16">
        <v>88900000</v>
      </c>
      <c r="K802" s="29" t="str">
        <f t="shared" si="12"/>
        <v>Спир</v>
      </c>
      <c r="L802" s="29" t="s">
        <v>430</v>
      </c>
    </row>
    <row r="803" spans="1:12">
      <c r="A803">
        <v>6805774</v>
      </c>
      <c r="B803" t="s">
        <v>749</v>
      </c>
      <c r="C803" t="s">
        <v>98</v>
      </c>
      <c r="D803" t="s">
        <v>99</v>
      </c>
      <c r="E803">
        <v>45285</v>
      </c>
      <c r="F803" t="s">
        <v>62</v>
      </c>
      <c r="G803" s="16">
        <v>400</v>
      </c>
      <c r="H803" s="16">
        <v>3556001</v>
      </c>
      <c r="I803" s="16">
        <v>142240040</v>
      </c>
      <c r="K803" s="29" t="str">
        <f t="shared" si="12"/>
        <v>Спир</v>
      </c>
      <c r="L803" s="29" t="s">
        <v>430</v>
      </c>
    </row>
    <row r="804" spans="1:12">
      <c r="A804">
        <v>6804541</v>
      </c>
      <c r="B804" t="s">
        <v>750</v>
      </c>
      <c r="C804" t="s">
        <v>140</v>
      </c>
      <c r="D804" t="s">
        <v>141</v>
      </c>
      <c r="E804">
        <v>45285</v>
      </c>
      <c r="F804" t="s">
        <v>62</v>
      </c>
      <c r="G804" s="16">
        <v>100</v>
      </c>
      <c r="H804" s="16">
        <v>3556001</v>
      </c>
      <c r="I804" s="16">
        <v>35560010</v>
      </c>
      <c r="K804" s="29" t="str">
        <f t="shared" si="12"/>
        <v>Спир</v>
      </c>
      <c r="L804" s="29" t="s">
        <v>430</v>
      </c>
    </row>
    <row r="805" spans="1:12">
      <c r="A805">
        <v>6803158</v>
      </c>
      <c r="B805" t="s">
        <v>750</v>
      </c>
      <c r="C805" t="s">
        <v>102</v>
      </c>
      <c r="D805" t="s">
        <v>103</v>
      </c>
      <c r="E805">
        <v>45284</v>
      </c>
      <c r="F805" t="s">
        <v>61</v>
      </c>
      <c r="G805" s="16">
        <v>3220</v>
      </c>
      <c r="H805" s="16">
        <v>3589044</v>
      </c>
      <c r="I805" s="16">
        <v>1155672168</v>
      </c>
      <c r="K805" s="29" t="str">
        <f t="shared" si="12"/>
        <v>Спир</v>
      </c>
      <c r="L805" s="29" t="s">
        <v>430</v>
      </c>
    </row>
    <row r="806" spans="1:12">
      <c r="A806">
        <v>6802317</v>
      </c>
      <c r="B806" t="s">
        <v>310</v>
      </c>
      <c r="C806" t="s">
        <v>243</v>
      </c>
      <c r="D806" t="s">
        <v>244</v>
      </c>
      <c r="E806">
        <v>78261</v>
      </c>
      <c r="F806" t="s">
        <v>239</v>
      </c>
      <c r="G806" s="16">
        <v>4400</v>
      </c>
      <c r="H806" s="16">
        <v>35560000</v>
      </c>
      <c r="I806" s="16">
        <v>156464000</v>
      </c>
      <c r="K806" s="29" t="str">
        <f t="shared" si="12"/>
        <v>Спир</v>
      </c>
      <c r="L806" s="29" t="s">
        <v>430</v>
      </c>
    </row>
    <row r="807" spans="1:12">
      <c r="A807">
        <v>6802316</v>
      </c>
      <c r="B807" t="s">
        <v>310</v>
      </c>
      <c r="C807" t="s">
        <v>243</v>
      </c>
      <c r="D807" t="s">
        <v>244</v>
      </c>
      <c r="E807">
        <v>78261</v>
      </c>
      <c r="F807" t="s">
        <v>239</v>
      </c>
      <c r="G807" s="16">
        <v>4400</v>
      </c>
      <c r="H807" s="16">
        <v>35560000</v>
      </c>
      <c r="I807" s="16">
        <v>156464000</v>
      </c>
      <c r="K807" s="29" t="str">
        <f t="shared" si="12"/>
        <v>Спир</v>
      </c>
      <c r="L807" s="29" t="s">
        <v>430</v>
      </c>
    </row>
    <row r="808" spans="1:12">
      <c r="A808">
        <v>6799444</v>
      </c>
      <c r="B808" t="s">
        <v>311</v>
      </c>
      <c r="C808" t="s">
        <v>107</v>
      </c>
      <c r="D808" t="s">
        <v>108</v>
      </c>
      <c r="E808">
        <v>78262</v>
      </c>
      <c r="F808" t="s">
        <v>245</v>
      </c>
      <c r="G808" s="16">
        <v>3100</v>
      </c>
      <c r="H808" s="16">
        <v>35890788</v>
      </c>
      <c r="I808" s="16">
        <v>111261442.8</v>
      </c>
      <c r="K808" s="29" t="str">
        <f t="shared" si="12"/>
        <v>Спир</v>
      </c>
      <c r="L808" s="29" t="s">
        <v>430</v>
      </c>
    </row>
    <row r="809" spans="1:12">
      <c r="A809">
        <v>6799161</v>
      </c>
      <c r="B809" t="s">
        <v>311</v>
      </c>
      <c r="C809" t="s">
        <v>187</v>
      </c>
      <c r="D809" t="s">
        <v>104</v>
      </c>
      <c r="E809">
        <v>45284</v>
      </c>
      <c r="F809" t="s">
        <v>61</v>
      </c>
      <c r="G809" s="16">
        <v>1600</v>
      </c>
      <c r="H809" s="16">
        <v>3589044</v>
      </c>
      <c r="I809" s="16">
        <v>574247040</v>
      </c>
      <c r="K809" s="29" t="str">
        <f t="shared" si="12"/>
        <v>Спир</v>
      </c>
      <c r="L809" s="29" t="s">
        <v>430</v>
      </c>
    </row>
    <row r="810" spans="1:12">
      <c r="A810">
        <v>6797658</v>
      </c>
      <c r="B810" t="s">
        <v>311</v>
      </c>
      <c r="C810" t="s">
        <v>232</v>
      </c>
      <c r="D810" t="s">
        <v>233</v>
      </c>
      <c r="E810">
        <v>45433</v>
      </c>
      <c r="F810" t="s">
        <v>63</v>
      </c>
      <c r="G810" s="16">
        <v>30</v>
      </c>
      <c r="H810" s="16">
        <v>4491200</v>
      </c>
      <c r="I810" s="16">
        <v>13473600</v>
      </c>
      <c r="K810" s="29" t="str">
        <f t="shared" si="12"/>
        <v>Спир</v>
      </c>
      <c r="L810" s="29" t="s">
        <v>430</v>
      </c>
    </row>
    <row r="811" spans="1:12">
      <c r="A811">
        <v>6797635</v>
      </c>
      <c r="B811" t="s">
        <v>311</v>
      </c>
      <c r="C811" t="s">
        <v>81</v>
      </c>
      <c r="D811" t="s">
        <v>82</v>
      </c>
      <c r="E811">
        <v>45285</v>
      </c>
      <c r="F811" t="s">
        <v>62</v>
      </c>
      <c r="G811" s="16">
        <v>600</v>
      </c>
      <c r="H811" s="16">
        <v>3556001</v>
      </c>
      <c r="I811" s="16">
        <v>213360060</v>
      </c>
      <c r="K811" s="29" t="str">
        <f t="shared" si="12"/>
        <v>Спир</v>
      </c>
      <c r="L811" s="29" t="s">
        <v>430</v>
      </c>
    </row>
    <row r="812" spans="1:12">
      <c r="A812">
        <v>6796357</v>
      </c>
      <c r="B812" t="s">
        <v>312</v>
      </c>
      <c r="C812" t="s">
        <v>105</v>
      </c>
      <c r="D812" t="s">
        <v>106</v>
      </c>
      <c r="E812">
        <v>45433</v>
      </c>
      <c r="F812" t="s">
        <v>63</v>
      </c>
      <c r="G812" s="16">
        <v>40</v>
      </c>
      <c r="H812" s="16">
        <v>4491200</v>
      </c>
      <c r="I812" s="16">
        <v>17964800</v>
      </c>
      <c r="K812" s="29" t="str">
        <f t="shared" si="12"/>
        <v>Спир</v>
      </c>
      <c r="L812" s="29" t="s">
        <v>430</v>
      </c>
    </row>
    <row r="813" spans="1:12">
      <c r="A813">
        <v>6794922</v>
      </c>
      <c r="B813" t="s">
        <v>312</v>
      </c>
      <c r="C813" t="s">
        <v>185</v>
      </c>
      <c r="D813" t="s">
        <v>186</v>
      </c>
      <c r="E813">
        <v>45284</v>
      </c>
      <c r="F813" t="s">
        <v>61</v>
      </c>
      <c r="G813" s="16">
        <v>200</v>
      </c>
      <c r="H813" s="16">
        <v>3589040</v>
      </c>
      <c r="I813" s="16">
        <v>71780800</v>
      </c>
      <c r="K813" s="29" t="str">
        <f t="shared" si="12"/>
        <v>Спир</v>
      </c>
      <c r="L813" s="29" t="s">
        <v>430</v>
      </c>
    </row>
    <row r="814" spans="1:12">
      <c r="A814">
        <v>6794921</v>
      </c>
      <c r="B814" t="s">
        <v>312</v>
      </c>
      <c r="C814" t="s">
        <v>313</v>
      </c>
      <c r="D814" t="s">
        <v>314</v>
      </c>
      <c r="E814">
        <v>45284</v>
      </c>
      <c r="F814" t="s">
        <v>61</v>
      </c>
      <c r="G814" s="16">
        <v>4500</v>
      </c>
      <c r="H814" s="16">
        <v>3589300</v>
      </c>
      <c r="I814" s="16">
        <v>1615185000</v>
      </c>
      <c r="K814" s="29" t="str">
        <f t="shared" si="12"/>
        <v>Спир</v>
      </c>
      <c r="L814" s="29" t="s">
        <v>430</v>
      </c>
    </row>
    <row r="815" spans="1:12">
      <c r="A815">
        <v>6793597</v>
      </c>
      <c r="B815" t="s">
        <v>315</v>
      </c>
      <c r="C815" t="s">
        <v>274</v>
      </c>
      <c r="D815" t="s">
        <v>281</v>
      </c>
      <c r="E815">
        <v>45284</v>
      </c>
      <c r="F815" t="s">
        <v>61</v>
      </c>
      <c r="G815" s="16">
        <v>50</v>
      </c>
      <c r="H815" s="16">
        <v>3589040</v>
      </c>
      <c r="I815" s="16">
        <v>17945200</v>
      </c>
      <c r="K815" s="29" t="str">
        <f t="shared" si="12"/>
        <v>Спир</v>
      </c>
      <c r="L815" s="29" t="s">
        <v>430</v>
      </c>
    </row>
    <row r="816" spans="1:12">
      <c r="A816">
        <v>6792001</v>
      </c>
      <c r="B816" t="s">
        <v>315</v>
      </c>
      <c r="C816" t="s">
        <v>112</v>
      </c>
      <c r="D816" t="s">
        <v>113</v>
      </c>
      <c r="E816">
        <v>45433</v>
      </c>
      <c r="F816" t="s">
        <v>63</v>
      </c>
      <c r="G816" s="16">
        <v>100</v>
      </c>
      <c r="H816" s="16">
        <v>4491200</v>
      </c>
      <c r="I816" s="16">
        <v>44912000</v>
      </c>
      <c r="K816" s="29" t="str">
        <f t="shared" si="12"/>
        <v>Спир</v>
      </c>
      <c r="L816" s="29" t="s">
        <v>430</v>
      </c>
    </row>
    <row r="817" spans="1:12">
      <c r="A817">
        <v>6790995</v>
      </c>
      <c r="B817" t="s">
        <v>295</v>
      </c>
      <c r="C817" t="s">
        <v>86</v>
      </c>
      <c r="D817" t="s">
        <v>87</v>
      </c>
      <c r="E817">
        <v>78261</v>
      </c>
      <c r="F817" t="s">
        <v>239</v>
      </c>
      <c r="G817" s="16">
        <v>8600</v>
      </c>
      <c r="H817" s="16">
        <v>35560000</v>
      </c>
      <c r="I817" s="16">
        <v>305816000</v>
      </c>
      <c r="K817" s="29" t="str">
        <f t="shared" si="12"/>
        <v>Спир</v>
      </c>
      <c r="L817" s="29" t="s">
        <v>430</v>
      </c>
    </row>
    <row r="818" spans="1:12">
      <c r="A818">
        <v>6789933</v>
      </c>
      <c r="B818" t="s">
        <v>295</v>
      </c>
      <c r="C818" t="s">
        <v>179</v>
      </c>
      <c r="D818" t="s">
        <v>180</v>
      </c>
      <c r="E818">
        <v>78261</v>
      </c>
      <c r="F818" t="s">
        <v>239</v>
      </c>
      <c r="G818" s="16">
        <v>6000</v>
      </c>
      <c r="H818" s="16">
        <v>35560000</v>
      </c>
      <c r="I818" s="16">
        <v>213360000</v>
      </c>
      <c r="K818" s="29" t="str">
        <f t="shared" si="12"/>
        <v>Спир</v>
      </c>
      <c r="L818" s="29" t="s">
        <v>430</v>
      </c>
    </row>
    <row r="819" spans="1:12">
      <c r="A819">
        <v>6787338</v>
      </c>
      <c r="B819" t="s">
        <v>316</v>
      </c>
      <c r="C819" t="s">
        <v>179</v>
      </c>
      <c r="D819" t="s">
        <v>180</v>
      </c>
      <c r="E819">
        <v>78261</v>
      </c>
      <c r="F819" t="s">
        <v>239</v>
      </c>
      <c r="G819" s="16">
        <v>6100</v>
      </c>
      <c r="H819" s="16">
        <v>35560000</v>
      </c>
      <c r="I819" s="16">
        <v>216916000</v>
      </c>
      <c r="K819" s="29" t="str">
        <f t="shared" si="12"/>
        <v>Спир</v>
      </c>
      <c r="L819" s="29" t="s">
        <v>430</v>
      </c>
    </row>
    <row r="820" spans="1:12">
      <c r="A820">
        <v>6786135</v>
      </c>
      <c r="B820" t="s">
        <v>316</v>
      </c>
      <c r="C820" t="s">
        <v>50</v>
      </c>
      <c r="D820" t="s">
        <v>51</v>
      </c>
      <c r="E820">
        <v>18521</v>
      </c>
      <c r="F820" t="s">
        <v>49</v>
      </c>
      <c r="G820" s="16">
        <v>700</v>
      </c>
      <c r="H820" s="16">
        <v>5500000</v>
      </c>
      <c r="I820" s="16">
        <v>38500000</v>
      </c>
      <c r="K820" s="29" t="str">
        <f t="shared" si="12"/>
        <v>Бард</v>
      </c>
      <c r="L820" s="29" t="s">
        <v>430</v>
      </c>
    </row>
    <row r="821" spans="1:12">
      <c r="A821">
        <v>6784945</v>
      </c>
      <c r="B821" t="s">
        <v>317</v>
      </c>
      <c r="C821" t="s">
        <v>124</v>
      </c>
      <c r="D821" t="s">
        <v>125</v>
      </c>
      <c r="E821">
        <v>45433</v>
      </c>
      <c r="F821" t="s">
        <v>63</v>
      </c>
      <c r="G821" s="16">
        <v>40</v>
      </c>
      <c r="H821" s="16">
        <v>4492000</v>
      </c>
      <c r="I821" s="16">
        <v>17968000</v>
      </c>
      <c r="K821" s="29" t="str">
        <f t="shared" si="12"/>
        <v>Спир</v>
      </c>
      <c r="L821" s="29" t="s">
        <v>430</v>
      </c>
    </row>
    <row r="822" spans="1:12">
      <c r="A822">
        <v>6784924</v>
      </c>
      <c r="B822" t="s">
        <v>317</v>
      </c>
      <c r="C822" t="s">
        <v>226</v>
      </c>
      <c r="D822" t="s">
        <v>227</v>
      </c>
      <c r="E822">
        <v>45285</v>
      </c>
      <c r="F822" t="s">
        <v>62</v>
      </c>
      <c r="G822" s="16">
        <v>100</v>
      </c>
      <c r="H822" s="16">
        <v>3556010</v>
      </c>
      <c r="I822" s="16">
        <v>35560100</v>
      </c>
      <c r="K822" s="29" t="str">
        <f t="shared" si="12"/>
        <v>Спир</v>
      </c>
      <c r="L822" s="29" t="s">
        <v>430</v>
      </c>
    </row>
    <row r="823" spans="1:12">
      <c r="A823">
        <v>6783157</v>
      </c>
      <c r="B823" t="s">
        <v>317</v>
      </c>
      <c r="C823" t="s">
        <v>50</v>
      </c>
      <c r="D823" t="s">
        <v>51</v>
      </c>
      <c r="E823">
        <v>18521</v>
      </c>
      <c r="F823" t="s">
        <v>49</v>
      </c>
      <c r="G823" s="16">
        <v>700</v>
      </c>
      <c r="H823" s="16">
        <v>5500000</v>
      </c>
      <c r="I823" s="16">
        <v>38500000</v>
      </c>
      <c r="K823" s="29" t="str">
        <f t="shared" si="12"/>
        <v>Бард</v>
      </c>
      <c r="L823" s="29" t="s">
        <v>430</v>
      </c>
    </row>
    <row r="824" spans="1:12">
      <c r="A824">
        <v>6783082</v>
      </c>
      <c r="B824" t="s">
        <v>317</v>
      </c>
      <c r="C824" t="s">
        <v>68</v>
      </c>
      <c r="D824" t="s">
        <v>69</v>
      </c>
      <c r="E824">
        <v>45284</v>
      </c>
      <c r="F824" t="s">
        <v>61</v>
      </c>
      <c r="G824" s="16">
        <v>60</v>
      </c>
      <c r="H824" s="16">
        <v>3589041</v>
      </c>
      <c r="I824" s="16">
        <v>21534246</v>
      </c>
      <c r="K824" s="29" t="str">
        <f t="shared" si="12"/>
        <v>Спир</v>
      </c>
      <c r="L824" s="29" t="s">
        <v>430</v>
      </c>
    </row>
    <row r="825" spans="1:12">
      <c r="A825">
        <v>6781953</v>
      </c>
      <c r="B825" t="s">
        <v>318</v>
      </c>
      <c r="C825" t="s">
        <v>126</v>
      </c>
      <c r="D825" t="s">
        <v>127</v>
      </c>
      <c r="E825">
        <v>45433</v>
      </c>
      <c r="F825" t="s">
        <v>63</v>
      </c>
      <c r="G825" s="16">
        <v>100</v>
      </c>
      <c r="H825" s="16">
        <v>4491201</v>
      </c>
      <c r="I825" s="16">
        <v>44912010</v>
      </c>
      <c r="K825" s="29" t="str">
        <f t="shared" si="12"/>
        <v>Спир</v>
      </c>
      <c r="L825" s="29" t="s">
        <v>430</v>
      </c>
    </row>
    <row r="826" spans="1:12">
      <c r="A826">
        <v>6781936</v>
      </c>
      <c r="B826" t="s">
        <v>318</v>
      </c>
      <c r="C826" t="s">
        <v>134</v>
      </c>
      <c r="D826" t="s">
        <v>135</v>
      </c>
      <c r="E826">
        <v>45285</v>
      </c>
      <c r="F826" t="s">
        <v>62</v>
      </c>
      <c r="G826" s="16">
        <v>100</v>
      </c>
      <c r="H826" s="16">
        <v>3556001</v>
      </c>
      <c r="I826" s="16">
        <v>35560010</v>
      </c>
      <c r="K826" s="29" t="str">
        <f t="shared" si="12"/>
        <v>Спир</v>
      </c>
      <c r="L826" s="29" t="s">
        <v>430</v>
      </c>
    </row>
    <row r="827" spans="1:12">
      <c r="A827">
        <v>6780223</v>
      </c>
      <c r="B827" t="s">
        <v>318</v>
      </c>
      <c r="C827" t="s">
        <v>50</v>
      </c>
      <c r="D827" t="s">
        <v>51</v>
      </c>
      <c r="E827">
        <v>18521</v>
      </c>
      <c r="F827" t="s">
        <v>49</v>
      </c>
      <c r="G827" s="16">
        <v>500</v>
      </c>
      <c r="H827" s="16">
        <v>5500000</v>
      </c>
      <c r="I827" s="16">
        <v>27500000</v>
      </c>
      <c r="K827" s="29" t="str">
        <f t="shared" si="12"/>
        <v>Бард</v>
      </c>
      <c r="L827" s="29" t="s">
        <v>430</v>
      </c>
    </row>
    <row r="828" spans="1:12">
      <c r="A828">
        <v>6780222</v>
      </c>
      <c r="B828" t="s">
        <v>318</v>
      </c>
      <c r="C828" t="s">
        <v>319</v>
      </c>
      <c r="D828" t="s">
        <v>320</v>
      </c>
      <c r="E828">
        <v>18521</v>
      </c>
      <c r="F828" t="s">
        <v>49</v>
      </c>
      <c r="G828" s="16">
        <v>100</v>
      </c>
      <c r="H828" s="16">
        <v>5501000</v>
      </c>
      <c r="I828" s="16">
        <v>5501000</v>
      </c>
      <c r="K828" s="29" t="str">
        <f t="shared" si="12"/>
        <v>Бард</v>
      </c>
      <c r="L828" s="29" t="s">
        <v>430</v>
      </c>
    </row>
    <row r="829" spans="1:12">
      <c r="A829">
        <v>6780221</v>
      </c>
      <c r="B829" t="s">
        <v>318</v>
      </c>
      <c r="C829" t="s">
        <v>319</v>
      </c>
      <c r="D829" t="s">
        <v>320</v>
      </c>
      <c r="E829">
        <v>18521</v>
      </c>
      <c r="F829" t="s">
        <v>49</v>
      </c>
      <c r="G829" s="16">
        <v>100</v>
      </c>
      <c r="H829" s="16">
        <v>5501000</v>
      </c>
      <c r="I829" s="16">
        <v>5501000</v>
      </c>
      <c r="K829" s="29" t="str">
        <f t="shared" si="12"/>
        <v>Бард</v>
      </c>
      <c r="L829" s="29" t="s">
        <v>430</v>
      </c>
    </row>
    <row r="830" spans="1:12">
      <c r="A830">
        <v>6780140</v>
      </c>
      <c r="B830" t="s">
        <v>318</v>
      </c>
      <c r="C830" t="s">
        <v>75</v>
      </c>
      <c r="D830" t="s">
        <v>76</v>
      </c>
      <c r="E830">
        <v>45285</v>
      </c>
      <c r="F830" t="s">
        <v>62</v>
      </c>
      <c r="G830" s="16">
        <v>50</v>
      </c>
      <c r="H830" s="16">
        <v>3556000</v>
      </c>
      <c r="I830" s="16">
        <v>17780000</v>
      </c>
      <c r="K830" s="29" t="str">
        <f t="shared" si="12"/>
        <v>Спир</v>
      </c>
      <c r="L830" s="29" t="s">
        <v>430</v>
      </c>
    </row>
    <row r="831" spans="1:12">
      <c r="A831">
        <v>6780139</v>
      </c>
      <c r="B831" t="s">
        <v>318</v>
      </c>
      <c r="C831" t="s">
        <v>185</v>
      </c>
      <c r="D831" t="s">
        <v>186</v>
      </c>
      <c r="E831">
        <v>45285</v>
      </c>
      <c r="F831" t="s">
        <v>62</v>
      </c>
      <c r="G831" s="16">
        <v>200</v>
      </c>
      <c r="H831" s="16">
        <v>3556000</v>
      </c>
      <c r="I831" s="16">
        <v>71120000</v>
      </c>
      <c r="K831" s="29" t="str">
        <f t="shared" si="12"/>
        <v>Спир</v>
      </c>
      <c r="L831" s="29" t="s">
        <v>430</v>
      </c>
    </row>
    <row r="832" spans="1:12">
      <c r="A832">
        <v>6777509</v>
      </c>
      <c r="B832" t="s">
        <v>321</v>
      </c>
      <c r="C832" t="s">
        <v>50</v>
      </c>
      <c r="D832" t="s">
        <v>51</v>
      </c>
      <c r="E832">
        <v>18521</v>
      </c>
      <c r="F832" t="s">
        <v>49</v>
      </c>
      <c r="G832" s="16">
        <v>400</v>
      </c>
      <c r="H832" s="16">
        <v>5500000</v>
      </c>
      <c r="I832" s="16">
        <v>22000000</v>
      </c>
      <c r="K832" s="29" t="str">
        <f t="shared" si="12"/>
        <v>Бард</v>
      </c>
      <c r="L832" s="29" t="s">
        <v>430</v>
      </c>
    </row>
    <row r="833" spans="1:12">
      <c r="A833">
        <v>6777508</v>
      </c>
      <c r="B833" t="s">
        <v>321</v>
      </c>
      <c r="C833" t="s">
        <v>47</v>
      </c>
      <c r="D833" t="s">
        <v>48</v>
      </c>
      <c r="E833">
        <v>18521</v>
      </c>
      <c r="F833" t="s">
        <v>49</v>
      </c>
      <c r="G833" s="16">
        <v>300</v>
      </c>
      <c r="H833" s="16">
        <v>5500005</v>
      </c>
      <c r="I833" s="16">
        <v>16500015</v>
      </c>
      <c r="K833" s="29" t="str">
        <f t="shared" si="12"/>
        <v>Бард</v>
      </c>
      <c r="L833" s="29" t="s">
        <v>430</v>
      </c>
    </row>
    <row r="834" spans="1:12">
      <c r="A834">
        <v>6777502</v>
      </c>
      <c r="B834" t="s">
        <v>321</v>
      </c>
      <c r="C834" t="s">
        <v>261</v>
      </c>
      <c r="D834" t="s">
        <v>262</v>
      </c>
      <c r="E834">
        <v>45433</v>
      </c>
      <c r="F834" t="s">
        <v>63</v>
      </c>
      <c r="G834" s="16">
        <v>20</v>
      </c>
      <c r="H834" s="16">
        <v>4492000</v>
      </c>
      <c r="I834" s="16">
        <v>8984000</v>
      </c>
      <c r="K834" s="29" t="str">
        <f t="shared" si="12"/>
        <v>Спир</v>
      </c>
      <c r="L834" s="29" t="s">
        <v>430</v>
      </c>
    </row>
    <row r="835" spans="1:12">
      <c r="A835">
        <v>6776540</v>
      </c>
      <c r="B835" t="s">
        <v>322</v>
      </c>
      <c r="C835" t="s">
        <v>50</v>
      </c>
      <c r="D835" t="s">
        <v>51</v>
      </c>
      <c r="E835">
        <v>18521</v>
      </c>
      <c r="F835" t="s">
        <v>49</v>
      </c>
      <c r="G835" s="16">
        <v>700</v>
      </c>
      <c r="H835" s="16">
        <v>5500000</v>
      </c>
      <c r="I835" s="16">
        <v>38500000</v>
      </c>
      <c r="K835" s="29" t="str">
        <f t="shared" si="12"/>
        <v>Бард</v>
      </c>
      <c r="L835" s="29" t="s">
        <v>430</v>
      </c>
    </row>
    <row r="836" spans="1:12">
      <c r="A836">
        <v>6772153</v>
      </c>
      <c r="B836" t="s">
        <v>323</v>
      </c>
      <c r="C836" t="s">
        <v>50</v>
      </c>
      <c r="D836" t="s">
        <v>51</v>
      </c>
      <c r="E836">
        <v>18521</v>
      </c>
      <c r="F836" t="s">
        <v>49</v>
      </c>
      <c r="G836" s="16">
        <v>500</v>
      </c>
      <c r="H836" s="16">
        <v>5500000</v>
      </c>
      <c r="I836" s="16">
        <v>27500000</v>
      </c>
      <c r="K836" s="29" t="str">
        <f t="shared" si="12"/>
        <v>Бард</v>
      </c>
      <c r="L836" s="29" t="s">
        <v>430</v>
      </c>
    </row>
    <row r="837" spans="1:12">
      <c r="A837">
        <v>6772152</v>
      </c>
      <c r="B837" t="s">
        <v>323</v>
      </c>
      <c r="C837" t="s">
        <v>324</v>
      </c>
      <c r="D837" t="s">
        <v>325</v>
      </c>
      <c r="E837">
        <v>18521</v>
      </c>
      <c r="F837" t="s">
        <v>49</v>
      </c>
      <c r="G837" s="16">
        <v>100</v>
      </c>
      <c r="H837" s="16">
        <v>5500005</v>
      </c>
      <c r="I837" s="16">
        <v>5500005</v>
      </c>
      <c r="K837" s="29" t="str">
        <f t="shared" ref="K837:K900" si="13">LEFT(F837,4)</f>
        <v>Бард</v>
      </c>
      <c r="L837" s="29" t="s">
        <v>430</v>
      </c>
    </row>
    <row r="838" spans="1:12">
      <c r="A838">
        <v>6772151</v>
      </c>
      <c r="B838" t="s">
        <v>323</v>
      </c>
      <c r="C838" t="s">
        <v>240</v>
      </c>
      <c r="D838" t="s">
        <v>241</v>
      </c>
      <c r="E838">
        <v>18521</v>
      </c>
      <c r="F838" t="s">
        <v>49</v>
      </c>
      <c r="G838" s="16">
        <v>100</v>
      </c>
      <c r="H838" s="16">
        <v>5505000</v>
      </c>
      <c r="I838" s="16">
        <v>5505000</v>
      </c>
      <c r="K838" s="29" t="str">
        <f t="shared" si="13"/>
        <v>Бард</v>
      </c>
      <c r="L838" s="29" t="s">
        <v>430</v>
      </c>
    </row>
    <row r="839" spans="1:12">
      <c r="A839">
        <v>6772111</v>
      </c>
      <c r="B839" t="s">
        <v>323</v>
      </c>
      <c r="C839" t="s">
        <v>293</v>
      </c>
      <c r="D839" t="s">
        <v>242</v>
      </c>
      <c r="E839">
        <v>45285</v>
      </c>
      <c r="F839" t="s">
        <v>62</v>
      </c>
      <c r="G839" s="16">
        <v>50</v>
      </c>
      <c r="H839" s="16">
        <v>3556000</v>
      </c>
      <c r="I839" s="16">
        <v>17780000</v>
      </c>
      <c r="K839" s="29" t="str">
        <f t="shared" si="13"/>
        <v>Спир</v>
      </c>
      <c r="L839" s="29" t="s">
        <v>430</v>
      </c>
    </row>
    <row r="840" spans="1:12">
      <c r="A840">
        <v>6769350</v>
      </c>
      <c r="B840" t="s">
        <v>326</v>
      </c>
      <c r="C840" t="s">
        <v>50</v>
      </c>
      <c r="D840" t="s">
        <v>51</v>
      </c>
      <c r="E840">
        <v>18521</v>
      </c>
      <c r="F840" t="s">
        <v>49</v>
      </c>
      <c r="G840" s="16">
        <v>700</v>
      </c>
      <c r="H840" s="16">
        <v>5500000</v>
      </c>
      <c r="I840" s="16">
        <v>38500000</v>
      </c>
      <c r="K840" s="29" t="str">
        <f t="shared" si="13"/>
        <v>Бард</v>
      </c>
      <c r="L840" s="29" t="s">
        <v>430</v>
      </c>
    </row>
    <row r="841" spans="1:12">
      <c r="A841">
        <v>6768154</v>
      </c>
      <c r="B841" t="s">
        <v>327</v>
      </c>
      <c r="C841" t="s">
        <v>194</v>
      </c>
      <c r="D841" t="s">
        <v>195</v>
      </c>
      <c r="E841">
        <v>45433</v>
      </c>
      <c r="F841" t="s">
        <v>63</v>
      </c>
      <c r="G841" s="16">
        <v>300</v>
      </c>
      <c r="H841" s="16">
        <v>4491200</v>
      </c>
      <c r="I841" s="16">
        <v>134736000</v>
      </c>
      <c r="K841" s="29" t="str">
        <f t="shared" si="13"/>
        <v>Спир</v>
      </c>
      <c r="L841" s="29" t="s">
        <v>430</v>
      </c>
    </row>
    <row r="842" spans="1:12">
      <c r="A842">
        <v>6766142</v>
      </c>
      <c r="B842" t="s">
        <v>327</v>
      </c>
      <c r="C842" t="s">
        <v>50</v>
      </c>
      <c r="D842" t="s">
        <v>51</v>
      </c>
      <c r="E842">
        <v>18521</v>
      </c>
      <c r="F842" t="s">
        <v>49</v>
      </c>
      <c r="G842" s="16">
        <v>700</v>
      </c>
      <c r="H842" s="16">
        <v>5500000</v>
      </c>
      <c r="I842" s="16">
        <v>38500000</v>
      </c>
      <c r="K842" s="29" t="str">
        <f t="shared" si="13"/>
        <v>Бард</v>
      </c>
      <c r="L842" s="29" t="s">
        <v>430</v>
      </c>
    </row>
    <row r="843" spans="1:12">
      <c r="A843">
        <v>6765240</v>
      </c>
      <c r="B843" t="s">
        <v>328</v>
      </c>
      <c r="C843" t="s">
        <v>86</v>
      </c>
      <c r="D843" t="s">
        <v>87</v>
      </c>
      <c r="E843">
        <v>78261</v>
      </c>
      <c r="F843" t="s">
        <v>239</v>
      </c>
      <c r="G843" s="16">
        <v>17300</v>
      </c>
      <c r="H843" s="16">
        <v>35560000</v>
      </c>
      <c r="I843" s="16">
        <v>615188000</v>
      </c>
      <c r="K843" s="29" t="str">
        <f t="shared" si="13"/>
        <v>Спир</v>
      </c>
      <c r="L843" s="29" t="s">
        <v>430</v>
      </c>
    </row>
    <row r="844" spans="1:12">
      <c r="A844">
        <v>6764991</v>
      </c>
      <c r="B844" t="s">
        <v>328</v>
      </c>
      <c r="C844" t="s">
        <v>172</v>
      </c>
      <c r="D844" t="s">
        <v>173</v>
      </c>
      <c r="E844">
        <v>45284</v>
      </c>
      <c r="F844" t="s">
        <v>61</v>
      </c>
      <c r="G844" s="16">
        <v>1000</v>
      </c>
      <c r="H844" s="16">
        <v>3589044</v>
      </c>
      <c r="I844" s="16">
        <v>358904400</v>
      </c>
      <c r="K844" s="29" t="str">
        <f t="shared" si="13"/>
        <v>Спир</v>
      </c>
      <c r="L844" s="29" t="s">
        <v>430</v>
      </c>
    </row>
    <row r="845" spans="1:12">
      <c r="A845">
        <v>6764500</v>
      </c>
      <c r="B845" t="s">
        <v>328</v>
      </c>
      <c r="C845" t="s">
        <v>199</v>
      </c>
      <c r="D845" t="s">
        <v>200</v>
      </c>
      <c r="E845">
        <v>78261</v>
      </c>
      <c r="F845" t="s">
        <v>239</v>
      </c>
      <c r="G845" s="16">
        <v>1200</v>
      </c>
      <c r="H845" s="16">
        <v>35560000</v>
      </c>
      <c r="I845" s="16">
        <v>42672000</v>
      </c>
      <c r="K845" s="29" t="str">
        <f t="shared" si="13"/>
        <v>Спир</v>
      </c>
      <c r="L845" s="29" t="s">
        <v>430</v>
      </c>
    </row>
    <row r="846" spans="1:12">
      <c r="A846">
        <v>6762974</v>
      </c>
      <c r="B846" t="s">
        <v>328</v>
      </c>
      <c r="C846" t="s">
        <v>50</v>
      </c>
      <c r="D846" t="s">
        <v>51</v>
      </c>
      <c r="E846">
        <v>18521</v>
      </c>
      <c r="F846" t="s">
        <v>49</v>
      </c>
      <c r="G846" s="16">
        <v>500</v>
      </c>
      <c r="H846" s="16">
        <v>5500000</v>
      </c>
      <c r="I846" s="16">
        <v>27500000</v>
      </c>
      <c r="K846" s="29" t="str">
        <f t="shared" si="13"/>
        <v>Бард</v>
      </c>
      <c r="L846" s="29" t="s">
        <v>430</v>
      </c>
    </row>
    <row r="847" spans="1:12">
      <c r="A847">
        <v>6762973</v>
      </c>
      <c r="B847" t="s">
        <v>328</v>
      </c>
      <c r="C847" t="s">
        <v>319</v>
      </c>
      <c r="D847" t="s">
        <v>320</v>
      </c>
      <c r="E847">
        <v>18521</v>
      </c>
      <c r="F847" t="s">
        <v>49</v>
      </c>
      <c r="G847" s="16">
        <v>100</v>
      </c>
      <c r="H847" s="16">
        <v>5501000</v>
      </c>
      <c r="I847" s="16">
        <v>5501000</v>
      </c>
      <c r="K847" s="29" t="str">
        <f t="shared" si="13"/>
        <v>Бард</v>
      </c>
      <c r="L847" s="29" t="s">
        <v>430</v>
      </c>
    </row>
    <row r="848" spans="1:12">
      <c r="A848">
        <v>6762972</v>
      </c>
      <c r="B848" t="s">
        <v>328</v>
      </c>
      <c r="C848" t="s">
        <v>319</v>
      </c>
      <c r="D848" t="s">
        <v>320</v>
      </c>
      <c r="E848">
        <v>18521</v>
      </c>
      <c r="F848" t="s">
        <v>49</v>
      </c>
      <c r="G848" s="16">
        <v>100</v>
      </c>
      <c r="H848" s="16">
        <v>5501000</v>
      </c>
      <c r="I848" s="16">
        <v>5501000</v>
      </c>
      <c r="K848" s="29" t="str">
        <f t="shared" si="13"/>
        <v>Бард</v>
      </c>
      <c r="L848" s="29" t="s">
        <v>430</v>
      </c>
    </row>
    <row r="849" spans="1:12">
      <c r="A849">
        <v>6762953</v>
      </c>
      <c r="B849" t="s">
        <v>328</v>
      </c>
      <c r="C849" t="s">
        <v>329</v>
      </c>
      <c r="D849" t="s">
        <v>330</v>
      </c>
      <c r="E849">
        <v>45433</v>
      </c>
      <c r="F849" t="s">
        <v>63</v>
      </c>
      <c r="G849" s="16">
        <v>30</v>
      </c>
      <c r="H849" s="16">
        <v>4491200</v>
      </c>
      <c r="I849" s="16">
        <v>13473600</v>
      </c>
      <c r="K849" s="29" t="str">
        <f t="shared" si="13"/>
        <v>Спир</v>
      </c>
      <c r="L849" s="29" t="s">
        <v>430</v>
      </c>
    </row>
    <row r="850" spans="1:12">
      <c r="A850">
        <v>6761946</v>
      </c>
      <c r="B850" t="s">
        <v>331</v>
      </c>
      <c r="C850" t="s">
        <v>110</v>
      </c>
      <c r="D850" t="s">
        <v>111</v>
      </c>
      <c r="E850">
        <v>45285</v>
      </c>
      <c r="F850" t="s">
        <v>62</v>
      </c>
      <c r="G850" s="16">
        <v>300</v>
      </c>
      <c r="H850" s="16">
        <v>3556001</v>
      </c>
      <c r="I850" s="16">
        <v>106680030</v>
      </c>
      <c r="K850" s="29" t="str">
        <f t="shared" si="13"/>
        <v>Спир</v>
      </c>
      <c r="L850" s="29" t="s">
        <v>430</v>
      </c>
    </row>
    <row r="851" spans="1:12">
      <c r="A851">
        <v>6759492</v>
      </c>
      <c r="B851" t="s">
        <v>331</v>
      </c>
      <c r="C851" t="s">
        <v>50</v>
      </c>
      <c r="D851" t="s">
        <v>51</v>
      </c>
      <c r="E851">
        <v>18521</v>
      </c>
      <c r="F851" t="s">
        <v>49</v>
      </c>
      <c r="G851" s="16">
        <v>400</v>
      </c>
      <c r="H851" s="16">
        <v>5500000</v>
      </c>
      <c r="I851" s="16">
        <v>22000000</v>
      </c>
      <c r="K851" s="29" t="str">
        <f t="shared" si="13"/>
        <v>Бард</v>
      </c>
      <c r="L851" s="29" t="s">
        <v>430</v>
      </c>
    </row>
    <row r="852" spans="1:12">
      <c r="A852">
        <v>6759491</v>
      </c>
      <c r="B852" t="s">
        <v>331</v>
      </c>
      <c r="C852" t="s">
        <v>47</v>
      </c>
      <c r="D852" t="s">
        <v>48</v>
      </c>
      <c r="E852">
        <v>18521</v>
      </c>
      <c r="F852" t="s">
        <v>49</v>
      </c>
      <c r="G852" s="16">
        <v>300</v>
      </c>
      <c r="H852" s="16">
        <v>5500205</v>
      </c>
      <c r="I852" s="16">
        <v>16500615</v>
      </c>
      <c r="K852" s="29" t="str">
        <f t="shared" si="13"/>
        <v>Бард</v>
      </c>
      <c r="L852" s="29" t="s">
        <v>430</v>
      </c>
    </row>
    <row r="853" spans="1:12">
      <c r="A853">
        <v>6759479</v>
      </c>
      <c r="B853" t="s">
        <v>331</v>
      </c>
      <c r="C853" t="s">
        <v>967</v>
      </c>
      <c r="D853" t="s">
        <v>296</v>
      </c>
      <c r="E853">
        <v>45433</v>
      </c>
      <c r="F853" t="s">
        <v>63</v>
      </c>
      <c r="G853" s="16">
        <v>20</v>
      </c>
      <c r="H853" s="16">
        <v>4491200</v>
      </c>
      <c r="I853" s="16">
        <v>8982400</v>
      </c>
      <c r="K853" s="29" t="str">
        <f t="shared" si="13"/>
        <v>Спир</v>
      </c>
      <c r="L853" s="29" t="s">
        <v>430</v>
      </c>
    </row>
    <row r="854" spans="1:12">
      <c r="A854">
        <v>6759459</v>
      </c>
      <c r="B854" t="s">
        <v>331</v>
      </c>
      <c r="C854" t="s">
        <v>185</v>
      </c>
      <c r="D854" t="s">
        <v>186</v>
      </c>
      <c r="E854">
        <v>45285</v>
      </c>
      <c r="F854" t="s">
        <v>62</v>
      </c>
      <c r="G854" s="16">
        <v>200</v>
      </c>
      <c r="H854" s="16">
        <v>3556000</v>
      </c>
      <c r="I854" s="16">
        <v>71120000</v>
      </c>
      <c r="K854" s="29" t="str">
        <f t="shared" si="13"/>
        <v>Спир</v>
      </c>
      <c r="L854" s="29" t="s">
        <v>430</v>
      </c>
    </row>
    <row r="855" spans="1:12">
      <c r="A855">
        <v>6759458</v>
      </c>
      <c r="B855" t="s">
        <v>331</v>
      </c>
      <c r="C855" t="s">
        <v>90</v>
      </c>
      <c r="D855" t="s">
        <v>91</v>
      </c>
      <c r="E855">
        <v>45285</v>
      </c>
      <c r="F855" t="s">
        <v>62</v>
      </c>
      <c r="G855" s="16">
        <v>250</v>
      </c>
      <c r="H855" s="16">
        <v>3561510</v>
      </c>
      <c r="I855" s="16">
        <v>89037750</v>
      </c>
      <c r="K855" s="29" t="str">
        <f t="shared" si="13"/>
        <v>Спир</v>
      </c>
      <c r="L855" s="29" t="s">
        <v>430</v>
      </c>
    </row>
    <row r="856" spans="1:12">
      <c r="A856">
        <v>6756174</v>
      </c>
      <c r="B856" t="s">
        <v>298</v>
      </c>
      <c r="C856" t="s">
        <v>50</v>
      </c>
      <c r="D856" t="s">
        <v>51</v>
      </c>
      <c r="E856">
        <v>18521</v>
      </c>
      <c r="F856" t="s">
        <v>49</v>
      </c>
      <c r="G856" s="16">
        <v>700</v>
      </c>
      <c r="H856" s="16">
        <v>5500000</v>
      </c>
      <c r="I856" s="16">
        <v>38500000</v>
      </c>
      <c r="K856" s="29" t="str">
        <f t="shared" si="13"/>
        <v>Бард</v>
      </c>
      <c r="L856" s="29" t="s">
        <v>430</v>
      </c>
    </row>
    <row r="857" spans="1:12">
      <c r="A857">
        <v>6756130</v>
      </c>
      <c r="B857" t="s">
        <v>298</v>
      </c>
      <c r="C857" t="s">
        <v>64</v>
      </c>
      <c r="D857" t="s">
        <v>65</v>
      </c>
      <c r="E857">
        <v>45285</v>
      </c>
      <c r="F857" t="s">
        <v>62</v>
      </c>
      <c r="G857" s="16">
        <v>400</v>
      </c>
      <c r="H857" s="16">
        <v>3556001</v>
      </c>
      <c r="I857" s="16">
        <v>142240040</v>
      </c>
      <c r="K857" s="29" t="str">
        <f t="shared" si="13"/>
        <v>Спир</v>
      </c>
      <c r="L857" s="29" t="s">
        <v>430</v>
      </c>
    </row>
    <row r="858" spans="1:12">
      <c r="A858">
        <v>6756129</v>
      </c>
      <c r="B858" t="s">
        <v>298</v>
      </c>
      <c r="C858" t="s">
        <v>332</v>
      </c>
      <c r="D858" t="s">
        <v>333</v>
      </c>
      <c r="E858">
        <v>45285</v>
      </c>
      <c r="F858" t="s">
        <v>62</v>
      </c>
      <c r="G858" s="16">
        <v>100</v>
      </c>
      <c r="H858" s="16">
        <v>3560999</v>
      </c>
      <c r="I858" s="16">
        <v>35609990</v>
      </c>
      <c r="K858" s="29" t="str">
        <f t="shared" si="13"/>
        <v>Спир</v>
      </c>
      <c r="L858" s="29" t="s">
        <v>430</v>
      </c>
    </row>
    <row r="859" spans="1:12">
      <c r="A859">
        <v>6756128</v>
      </c>
      <c r="B859" t="s">
        <v>298</v>
      </c>
      <c r="C859" t="s">
        <v>138</v>
      </c>
      <c r="D859" t="s">
        <v>139</v>
      </c>
      <c r="E859">
        <v>45285</v>
      </c>
      <c r="F859" t="s">
        <v>62</v>
      </c>
      <c r="G859" s="16">
        <v>300</v>
      </c>
      <c r="H859" s="16">
        <v>3561000</v>
      </c>
      <c r="I859" s="16">
        <v>106830000</v>
      </c>
      <c r="K859" s="29" t="str">
        <f t="shared" si="13"/>
        <v>Спир</v>
      </c>
      <c r="L859" s="29" t="s">
        <v>430</v>
      </c>
    </row>
    <row r="860" spans="1:12">
      <c r="A860">
        <v>6755502</v>
      </c>
      <c r="B860" t="s">
        <v>334</v>
      </c>
      <c r="C860" t="s">
        <v>179</v>
      </c>
      <c r="D860" t="s">
        <v>180</v>
      </c>
      <c r="E860">
        <v>78261</v>
      </c>
      <c r="F860" t="s">
        <v>239</v>
      </c>
      <c r="G860" s="16">
        <v>6100</v>
      </c>
      <c r="H860" s="16">
        <v>35560000</v>
      </c>
      <c r="I860" s="16">
        <v>216916000</v>
      </c>
      <c r="K860" s="29" t="str">
        <f t="shared" si="13"/>
        <v>Спир</v>
      </c>
      <c r="L860" s="29" t="s">
        <v>430</v>
      </c>
    </row>
    <row r="861" spans="1:12">
      <c r="A861">
        <v>6755244</v>
      </c>
      <c r="B861" t="s">
        <v>334</v>
      </c>
      <c r="C861" t="s">
        <v>226</v>
      </c>
      <c r="D861" t="s">
        <v>227</v>
      </c>
      <c r="E861">
        <v>45285</v>
      </c>
      <c r="F861" t="s">
        <v>62</v>
      </c>
      <c r="G861" s="16">
        <v>100</v>
      </c>
      <c r="H861" s="16">
        <v>3556655</v>
      </c>
      <c r="I861" s="16">
        <v>35566550</v>
      </c>
      <c r="K861" s="29" t="str">
        <f t="shared" si="13"/>
        <v>Спир</v>
      </c>
      <c r="L861" s="29" t="s">
        <v>430</v>
      </c>
    </row>
    <row r="862" spans="1:12">
      <c r="A862">
        <v>6754703</v>
      </c>
      <c r="B862" t="s">
        <v>334</v>
      </c>
      <c r="C862" t="s">
        <v>79</v>
      </c>
      <c r="D862" t="s">
        <v>80</v>
      </c>
      <c r="E862">
        <v>78261</v>
      </c>
      <c r="F862" t="s">
        <v>239</v>
      </c>
      <c r="G862" s="16">
        <v>1600</v>
      </c>
      <c r="H862" s="16">
        <v>35560000</v>
      </c>
      <c r="I862" s="16">
        <v>56896000</v>
      </c>
      <c r="K862" s="29" t="str">
        <f t="shared" si="13"/>
        <v>Спир</v>
      </c>
      <c r="L862" s="29" t="s">
        <v>430</v>
      </c>
    </row>
    <row r="863" spans="1:12">
      <c r="A863">
        <v>6752568</v>
      </c>
      <c r="B863" t="s">
        <v>334</v>
      </c>
      <c r="C863" t="s">
        <v>50</v>
      </c>
      <c r="D863" t="s">
        <v>51</v>
      </c>
      <c r="E863">
        <v>18521</v>
      </c>
      <c r="F863" t="s">
        <v>49</v>
      </c>
      <c r="G863" s="16">
        <v>600</v>
      </c>
      <c r="H863" s="16">
        <v>5500000</v>
      </c>
      <c r="I863" s="16">
        <v>33000000</v>
      </c>
      <c r="K863" s="29" t="str">
        <f t="shared" si="13"/>
        <v>Бард</v>
      </c>
      <c r="L863" s="29" t="s">
        <v>430</v>
      </c>
    </row>
    <row r="864" spans="1:12">
      <c r="A864">
        <v>6752567</v>
      </c>
      <c r="B864" t="s">
        <v>334</v>
      </c>
      <c r="C864" t="s">
        <v>133</v>
      </c>
      <c r="D864" t="s">
        <v>58</v>
      </c>
      <c r="E864">
        <v>18521</v>
      </c>
      <c r="F864" t="s">
        <v>49</v>
      </c>
      <c r="G864" s="16">
        <v>100</v>
      </c>
      <c r="H864" s="16">
        <v>5500005</v>
      </c>
      <c r="I864" s="16">
        <v>5500005</v>
      </c>
      <c r="K864" s="29" t="str">
        <f t="shared" si="13"/>
        <v>Бард</v>
      </c>
      <c r="L864" s="29" t="s">
        <v>430</v>
      </c>
    </row>
    <row r="865" spans="1:12">
      <c r="A865">
        <v>6752519</v>
      </c>
      <c r="B865" t="s">
        <v>334</v>
      </c>
      <c r="C865" t="s">
        <v>81</v>
      </c>
      <c r="D865" t="s">
        <v>82</v>
      </c>
      <c r="E865">
        <v>45285</v>
      </c>
      <c r="F865" t="s">
        <v>62</v>
      </c>
      <c r="G865" s="16">
        <v>600</v>
      </c>
      <c r="H865" s="16">
        <v>3556001</v>
      </c>
      <c r="I865" s="16">
        <v>213360060</v>
      </c>
      <c r="K865" s="29" t="str">
        <f t="shared" si="13"/>
        <v>Спир</v>
      </c>
      <c r="L865" s="29" t="s">
        <v>430</v>
      </c>
    </row>
    <row r="866" spans="1:12">
      <c r="A866">
        <v>6752518</v>
      </c>
      <c r="B866" t="s">
        <v>334</v>
      </c>
      <c r="C866" t="s">
        <v>92</v>
      </c>
      <c r="D866" t="s">
        <v>93</v>
      </c>
      <c r="E866">
        <v>45285</v>
      </c>
      <c r="F866" t="s">
        <v>62</v>
      </c>
      <c r="G866" s="16">
        <v>50</v>
      </c>
      <c r="H866" s="16">
        <v>3556001</v>
      </c>
      <c r="I866" s="16">
        <v>17780005</v>
      </c>
      <c r="K866" s="29" t="str">
        <f t="shared" si="13"/>
        <v>Спир</v>
      </c>
      <c r="L866" s="29" t="s">
        <v>430</v>
      </c>
    </row>
    <row r="867" spans="1:12">
      <c r="A867">
        <v>6751267</v>
      </c>
      <c r="B867" t="s">
        <v>335</v>
      </c>
      <c r="C867" t="s">
        <v>107</v>
      </c>
      <c r="D867" t="s">
        <v>108</v>
      </c>
      <c r="E867">
        <v>78262</v>
      </c>
      <c r="F867" t="s">
        <v>245</v>
      </c>
      <c r="G867" s="16">
        <v>3100</v>
      </c>
      <c r="H867" s="16">
        <v>35890400</v>
      </c>
      <c r="I867" s="16">
        <v>111260240</v>
      </c>
      <c r="K867" s="29" t="str">
        <f t="shared" si="13"/>
        <v>Спир</v>
      </c>
      <c r="L867" s="29" t="s">
        <v>430</v>
      </c>
    </row>
    <row r="868" spans="1:12">
      <c r="A868">
        <v>6749792</v>
      </c>
      <c r="B868" t="s">
        <v>335</v>
      </c>
      <c r="C868" t="s">
        <v>50</v>
      </c>
      <c r="D868" t="s">
        <v>51</v>
      </c>
      <c r="E868">
        <v>18521</v>
      </c>
      <c r="F868" t="s">
        <v>49</v>
      </c>
      <c r="G868" s="16">
        <v>300</v>
      </c>
      <c r="H868" s="16">
        <v>5500000</v>
      </c>
      <c r="I868" s="16">
        <v>16500000</v>
      </c>
      <c r="K868" s="29" t="str">
        <f t="shared" si="13"/>
        <v>Бард</v>
      </c>
      <c r="L868" s="29" t="s">
        <v>430</v>
      </c>
    </row>
    <row r="869" spans="1:12">
      <c r="A869">
        <v>6749791</v>
      </c>
      <c r="B869" t="s">
        <v>335</v>
      </c>
      <c r="C869" t="s">
        <v>47</v>
      </c>
      <c r="D869" t="s">
        <v>48</v>
      </c>
      <c r="E869">
        <v>18521</v>
      </c>
      <c r="F869" t="s">
        <v>49</v>
      </c>
      <c r="G869" s="16">
        <v>300</v>
      </c>
      <c r="H869" s="16">
        <v>5500205</v>
      </c>
      <c r="I869" s="16">
        <v>16500615</v>
      </c>
      <c r="K869" s="29" t="str">
        <f t="shared" si="13"/>
        <v>Бард</v>
      </c>
      <c r="L869" s="29" t="s">
        <v>430</v>
      </c>
    </row>
    <row r="870" spans="1:12">
      <c r="A870">
        <v>6749790</v>
      </c>
      <c r="B870" t="s">
        <v>335</v>
      </c>
      <c r="C870" t="s">
        <v>319</v>
      </c>
      <c r="D870" t="s">
        <v>320</v>
      </c>
      <c r="E870">
        <v>18521</v>
      </c>
      <c r="F870" t="s">
        <v>49</v>
      </c>
      <c r="G870" s="16">
        <v>100</v>
      </c>
      <c r="H870" s="16">
        <v>5501000</v>
      </c>
      <c r="I870" s="16">
        <v>5501000</v>
      </c>
      <c r="K870" s="29" t="str">
        <f t="shared" si="13"/>
        <v>Бард</v>
      </c>
      <c r="L870" s="29" t="s">
        <v>430</v>
      </c>
    </row>
    <row r="871" spans="1:12">
      <c r="A871">
        <v>6749779</v>
      </c>
      <c r="B871" t="s">
        <v>335</v>
      </c>
      <c r="C871" t="s">
        <v>336</v>
      </c>
      <c r="D871" t="s">
        <v>337</v>
      </c>
      <c r="E871">
        <v>45433</v>
      </c>
      <c r="F871" t="s">
        <v>63</v>
      </c>
      <c r="G871" s="16">
        <v>90</v>
      </c>
      <c r="H871" s="16">
        <v>4491200</v>
      </c>
      <c r="I871" s="16">
        <v>40420800</v>
      </c>
      <c r="K871" s="29" t="str">
        <f t="shared" si="13"/>
        <v>Спир</v>
      </c>
      <c r="L871" s="29" t="s">
        <v>430</v>
      </c>
    </row>
    <row r="872" spans="1:12">
      <c r="A872">
        <v>6749778</v>
      </c>
      <c r="B872" t="s">
        <v>335</v>
      </c>
      <c r="C872" t="s">
        <v>138</v>
      </c>
      <c r="D872" t="s">
        <v>139</v>
      </c>
      <c r="E872">
        <v>45433</v>
      </c>
      <c r="F872" t="s">
        <v>63</v>
      </c>
      <c r="G872" s="16">
        <v>150</v>
      </c>
      <c r="H872" s="16">
        <v>4492000</v>
      </c>
      <c r="I872" s="16">
        <v>67380000</v>
      </c>
      <c r="K872" s="29" t="str">
        <f t="shared" si="13"/>
        <v>Спир</v>
      </c>
      <c r="L872" s="29" t="s">
        <v>430</v>
      </c>
    </row>
    <row r="873" spans="1:12">
      <c r="A873">
        <v>6746653</v>
      </c>
      <c r="B873" t="s">
        <v>338</v>
      </c>
      <c r="C873" t="s">
        <v>50</v>
      </c>
      <c r="D873" t="s">
        <v>51</v>
      </c>
      <c r="E873">
        <v>18521</v>
      </c>
      <c r="F873" t="s">
        <v>49</v>
      </c>
      <c r="G873" s="16">
        <v>600</v>
      </c>
      <c r="H873" s="16">
        <v>5500000</v>
      </c>
      <c r="I873" s="16">
        <v>33000000</v>
      </c>
      <c r="K873" s="29" t="str">
        <f t="shared" si="13"/>
        <v>Бард</v>
      </c>
      <c r="L873" s="29" t="s">
        <v>430</v>
      </c>
    </row>
    <row r="874" spans="1:12">
      <c r="A874">
        <v>6746619</v>
      </c>
      <c r="B874" t="s">
        <v>338</v>
      </c>
      <c r="C874" t="s">
        <v>140</v>
      </c>
      <c r="D874" t="s">
        <v>141</v>
      </c>
      <c r="E874">
        <v>9945285</v>
      </c>
      <c r="F874" t="s">
        <v>248</v>
      </c>
      <c r="G874" s="16">
        <v>100</v>
      </c>
      <c r="H874" s="16">
        <v>3556001</v>
      </c>
      <c r="I874" s="16">
        <v>35560010</v>
      </c>
      <c r="K874" s="29" t="str">
        <f t="shared" si="13"/>
        <v>Спир</v>
      </c>
      <c r="L874" s="29" t="s">
        <v>430</v>
      </c>
    </row>
    <row r="875" spans="1:12">
      <c r="A875">
        <v>6745830</v>
      </c>
      <c r="B875" t="s">
        <v>339</v>
      </c>
      <c r="C875" t="s">
        <v>120</v>
      </c>
      <c r="D875" t="s">
        <v>121</v>
      </c>
      <c r="E875">
        <v>45285</v>
      </c>
      <c r="F875" t="s">
        <v>62</v>
      </c>
      <c r="G875" s="16">
        <v>300</v>
      </c>
      <c r="H875" s="16">
        <v>3556011</v>
      </c>
      <c r="I875" s="16">
        <v>106680330</v>
      </c>
      <c r="K875" s="29" t="str">
        <f t="shared" si="13"/>
        <v>Спир</v>
      </c>
      <c r="L875" s="29" t="s">
        <v>430</v>
      </c>
    </row>
    <row r="876" spans="1:12">
      <c r="A876">
        <v>6745466</v>
      </c>
      <c r="B876" t="s">
        <v>339</v>
      </c>
      <c r="C876" t="s">
        <v>199</v>
      </c>
      <c r="D876" t="s">
        <v>200</v>
      </c>
      <c r="E876">
        <v>78261</v>
      </c>
      <c r="F876" t="s">
        <v>239</v>
      </c>
      <c r="G876" s="16">
        <v>1200</v>
      </c>
      <c r="H876" s="16">
        <v>35560000</v>
      </c>
      <c r="I876" s="16">
        <v>42672000</v>
      </c>
      <c r="K876" s="29" t="str">
        <f t="shared" si="13"/>
        <v>Спир</v>
      </c>
      <c r="L876" s="29" t="s">
        <v>430</v>
      </c>
    </row>
    <row r="877" spans="1:12">
      <c r="A877">
        <v>6744265</v>
      </c>
      <c r="B877" t="s">
        <v>339</v>
      </c>
      <c r="C877" t="s">
        <v>50</v>
      </c>
      <c r="D877" t="s">
        <v>51</v>
      </c>
      <c r="E877">
        <v>18521</v>
      </c>
      <c r="F877" t="s">
        <v>49</v>
      </c>
      <c r="G877" s="16">
        <v>600</v>
      </c>
      <c r="H877" s="16">
        <v>5500000</v>
      </c>
      <c r="I877" s="16">
        <v>33000000</v>
      </c>
      <c r="K877" s="29" t="str">
        <f t="shared" si="13"/>
        <v>Бард</v>
      </c>
      <c r="L877" s="29" t="s">
        <v>430</v>
      </c>
    </row>
    <row r="878" spans="1:12">
      <c r="A878">
        <v>6744234</v>
      </c>
      <c r="B878" t="s">
        <v>339</v>
      </c>
      <c r="C878" t="s">
        <v>246</v>
      </c>
      <c r="D878" t="s">
        <v>247</v>
      </c>
      <c r="E878">
        <v>45285</v>
      </c>
      <c r="F878" t="s">
        <v>62</v>
      </c>
      <c r="G878" s="16">
        <v>150</v>
      </c>
      <c r="H878" s="16">
        <v>3556001</v>
      </c>
      <c r="I878" s="16">
        <v>53340015</v>
      </c>
      <c r="K878" s="29" t="str">
        <f t="shared" si="13"/>
        <v>Спир</v>
      </c>
      <c r="L878" s="29" t="s">
        <v>430</v>
      </c>
    </row>
    <row r="879" spans="1:12">
      <c r="A879">
        <v>6743591</v>
      </c>
      <c r="B879" t="s">
        <v>340</v>
      </c>
      <c r="C879" t="s">
        <v>179</v>
      </c>
      <c r="D879" t="s">
        <v>180</v>
      </c>
      <c r="E879">
        <v>78261</v>
      </c>
      <c r="F879" t="s">
        <v>239</v>
      </c>
      <c r="G879" s="16">
        <v>6100</v>
      </c>
      <c r="H879" s="16">
        <v>35560000</v>
      </c>
      <c r="I879" s="16">
        <v>216916000</v>
      </c>
      <c r="K879" s="29" t="str">
        <f t="shared" si="13"/>
        <v>Спир</v>
      </c>
      <c r="L879" s="29" t="s">
        <v>430</v>
      </c>
    </row>
    <row r="880" spans="1:12">
      <c r="A880">
        <v>6741674</v>
      </c>
      <c r="B880" t="s">
        <v>340</v>
      </c>
      <c r="C880" t="s">
        <v>50</v>
      </c>
      <c r="D880" t="s">
        <v>51</v>
      </c>
      <c r="E880">
        <v>18521</v>
      </c>
      <c r="F880" t="s">
        <v>49</v>
      </c>
      <c r="G880" s="16">
        <v>600</v>
      </c>
      <c r="H880" s="16">
        <v>5500000</v>
      </c>
      <c r="I880" s="16">
        <v>33000000</v>
      </c>
      <c r="K880" s="29" t="str">
        <f t="shared" si="13"/>
        <v>Бард</v>
      </c>
      <c r="L880" s="29" t="s">
        <v>430</v>
      </c>
    </row>
    <row r="881" spans="1:12">
      <c r="A881">
        <v>6741653</v>
      </c>
      <c r="B881" t="s">
        <v>340</v>
      </c>
      <c r="C881" t="s">
        <v>172</v>
      </c>
      <c r="D881" t="s">
        <v>173</v>
      </c>
      <c r="E881">
        <v>45285</v>
      </c>
      <c r="F881" t="s">
        <v>62</v>
      </c>
      <c r="G881" s="16">
        <v>1000</v>
      </c>
      <c r="H881" s="16">
        <v>3557111</v>
      </c>
      <c r="I881" s="16">
        <v>355711100</v>
      </c>
      <c r="K881" s="29" t="str">
        <f t="shared" si="13"/>
        <v>Спир</v>
      </c>
      <c r="L881" s="29" t="s">
        <v>430</v>
      </c>
    </row>
    <row r="882" spans="1:12">
      <c r="A882">
        <v>6739113</v>
      </c>
      <c r="B882" t="s">
        <v>341</v>
      </c>
      <c r="C882" t="s">
        <v>50</v>
      </c>
      <c r="D882" t="s">
        <v>51</v>
      </c>
      <c r="E882">
        <v>18521</v>
      </c>
      <c r="F882" t="s">
        <v>49</v>
      </c>
      <c r="G882" s="16">
        <v>1000</v>
      </c>
      <c r="H882" s="16">
        <v>5500000</v>
      </c>
      <c r="I882" s="16">
        <v>55000000</v>
      </c>
      <c r="K882" s="29" t="str">
        <f t="shared" si="13"/>
        <v>Бард</v>
      </c>
      <c r="L882" s="29" t="s">
        <v>430</v>
      </c>
    </row>
    <row r="883" spans="1:12">
      <c r="A883">
        <v>6736718</v>
      </c>
      <c r="B883" t="s">
        <v>342</v>
      </c>
      <c r="C883" t="s">
        <v>50</v>
      </c>
      <c r="D883" t="s">
        <v>51</v>
      </c>
      <c r="E883">
        <v>18521</v>
      </c>
      <c r="F883" t="s">
        <v>49</v>
      </c>
      <c r="G883" s="16">
        <v>400</v>
      </c>
      <c r="H883" s="16">
        <v>5500000</v>
      </c>
      <c r="I883" s="16">
        <v>22000000</v>
      </c>
      <c r="K883" s="29" t="str">
        <f t="shared" si="13"/>
        <v>Бард</v>
      </c>
      <c r="L883" s="29" t="s">
        <v>430</v>
      </c>
    </row>
    <row r="884" spans="1:12">
      <c r="A884">
        <v>6736717</v>
      </c>
      <c r="B884" t="s">
        <v>342</v>
      </c>
      <c r="C884" t="s">
        <v>319</v>
      </c>
      <c r="D884" t="s">
        <v>320</v>
      </c>
      <c r="E884">
        <v>18521</v>
      </c>
      <c r="F884" t="s">
        <v>49</v>
      </c>
      <c r="G884" s="16">
        <v>100</v>
      </c>
      <c r="H884" s="16">
        <v>5501000</v>
      </c>
      <c r="I884" s="16">
        <v>5501000</v>
      </c>
      <c r="K884" s="29" t="str">
        <f t="shared" si="13"/>
        <v>Бард</v>
      </c>
      <c r="L884" s="29" t="s">
        <v>430</v>
      </c>
    </row>
    <row r="885" spans="1:12">
      <c r="A885">
        <v>6736716</v>
      </c>
      <c r="B885" t="s">
        <v>342</v>
      </c>
      <c r="C885" t="s">
        <v>319</v>
      </c>
      <c r="D885" t="s">
        <v>320</v>
      </c>
      <c r="E885">
        <v>18521</v>
      </c>
      <c r="F885" t="s">
        <v>49</v>
      </c>
      <c r="G885" s="16">
        <v>100</v>
      </c>
      <c r="H885" s="16">
        <v>5501000</v>
      </c>
      <c r="I885" s="16">
        <v>5501000</v>
      </c>
      <c r="K885" s="29" t="str">
        <f t="shared" si="13"/>
        <v>Бард</v>
      </c>
      <c r="L885" s="29" t="s">
        <v>430</v>
      </c>
    </row>
    <row r="886" spans="1:12">
      <c r="A886">
        <v>6736688</v>
      </c>
      <c r="B886" t="s">
        <v>342</v>
      </c>
      <c r="C886" t="s">
        <v>201</v>
      </c>
      <c r="D886" t="s">
        <v>202</v>
      </c>
      <c r="E886">
        <v>45284</v>
      </c>
      <c r="F886" t="s">
        <v>61</v>
      </c>
      <c r="G886" s="16">
        <v>200</v>
      </c>
      <c r="H886" s="16">
        <v>3589041</v>
      </c>
      <c r="I886" s="16">
        <v>71780820</v>
      </c>
      <c r="K886" s="29" t="str">
        <f t="shared" si="13"/>
        <v>Спир</v>
      </c>
      <c r="L886" s="29" t="s">
        <v>430</v>
      </c>
    </row>
    <row r="887" spans="1:12">
      <c r="A887">
        <v>6735919</v>
      </c>
      <c r="B887" t="s">
        <v>302</v>
      </c>
      <c r="C887" t="s">
        <v>138</v>
      </c>
      <c r="D887" t="s">
        <v>139</v>
      </c>
      <c r="E887">
        <v>45433</v>
      </c>
      <c r="F887" t="s">
        <v>63</v>
      </c>
      <c r="G887" s="16">
        <v>70</v>
      </c>
      <c r="H887" s="16">
        <v>4491222</v>
      </c>
      <c r="I887" s="16">
        <v>31438554</v>
      </c>
      <c r="K887" s="29" t="str">
        <f t="shared" si="13"/>
        <v>Спир</v>
      </c>
      <c r="L887" s="29" t="s">
        <v>430</v>
      </c>
    </row>
    <row r="888" spans="1:12">
      <c r="A888">
        <v>6735918</v>
      </c>
      <c r="B888" t="s">
        <v>302</v>
      </c>
      <c r="C888" t="s">
        <v>275</v>
      </c>
      <c r="D888" t="s">
        <v>282</v>
      </c>
      <c r="E888">
        <v>45433</v>
      </c>
      <c r="F888" t="s">
        <v>63</v>
      </c>
      <c r="G888" s="16">
        <v>100</v>
      </c>
      <c r="H888" s="16">
        <v>4491230</v>
      </c>
      <c r="I888" s="16">
        <v>44912300</v>
      </c>
      <c r="K888" s="29" t="str">
        <f t="shared" si="13"/>
        <v>Спир</v>
      </c>
      <c r="L888" s="29" t="s">
        <v>430</v>
      </c>
    </row>
    <row r="889" spans="1:12">
      <c r="A889">
        <v>6735903</v>
      </c>
      <c r="B889" t="s">
        <v>302</v>
      </c>
      <c r="C889" t="s">
        <v>343</v>
      </c>
      <c r="D889" t="s">
        <v>109</v>
      </c>
      <c r="E889">
        <v>45285</v>
      </c>
      <c r="F889" t="s">
        <v>62</v>
      </c>
      <c r="G889" s="16">
        <v>200</v>
      </c>
      <c r="H889" s="16">
        <v>3557070</v>
      </c>
      <c r="I889" s="16">
        <v>71141400</v>
      </c>
      <c r="K889" s="29" t="str">
        <f t="shared" si="13"/>
        <v>Спир</v>
      </c>
      <c r="L889" s="29" t="s">
        <v>430</v>
      </c>
    </row>
    <row r="890" spans="1:12">
      <c r="A890">
        <v>6735511</v>
      </c>
      <c r="B890" t="s">
        <v>302</v>
      </c>
      <c r="C890" t="s">
        <v>179</v>
      </c>
      <c r="D890" t="s">
        <v>180</v>
      </c>
      <c r="E890">
        <v>78261</v>
      </c>
      <c r="F890" t="s">
        <v>239</v>
      </c>
      <c r="G890" s="16">
        <v>6100</v>
      </c>
      <c r="H890" s="16">
        <v>35560000</v>
      </c>
      <c r="I890" s="16">
        <v>216916000</v>
      </c>
      <c r="K890" s="29" t="str">
        <f t="shared" si="13"/>
        <v>Спир</v>
      </c>
      <c r="L890" s="29" t="s">
        <v>430</v>
      </c>
    </row>
    <row r="891" spans="1:12">
      <c r="A891">
        <v>6734437</v>
      </c>
      <c r="B891" t="s">
        <v>302</v>
      </c>
      <c r="C891" t="s">
        <v>50</v>
      </c>
      <c r="D891" t="s">
        <v>51</v>
      </c>
      <c r="E891">
        <v>18521</v>
      </c>
      <c r="F891" t="s">
        <v>49</v>
      </c>
      <c r="G891" s="16">
        <v>600</v>
      </c>
      <c r="H891" s="16">
        <v>5500000</v>
      </c>
      <c r="I891" s="16">
        <v>33000000</v>
      </c>
      <c r="K891" s="29" t="str">
        <f t="shared" si="13"/>
        <v>Бард</v>
      </c>
      <c r="L891" s="29" t="s">
        <v>430</v>
      </c>
    </row>
    <row r="892" spans="1:12">
      <c r="A892">
        <v>6734428</v>
      </c>
      <c r="B892" t="s">
        <v>302</v>
      </c>
      <c r="C892" t="s">
        <v>167</v>
      </c>
      <c r="D892" t="s">
        <v>168</v>
      </c>
      <c r="E892">
        <v>45433</v>
      </c>
      <c r="F892" t="s">
        <v>63</v>
      </c>
      <c r="G892" s="16">
        <v>30</v>
      </c>
      <c r="H892" s="16">
        <v>4491205</v>
      </c>
      <c r="I892" s="16">
        <v>13473615</v>
      </c>
      <c r="K892" s="29" t="str">
        <f t="shared" si="13"/>
        <v>Спир</v>
      </c>
      <c r="L892" s="29" t="s">
        <v>430</v>
      </c>
    </row>
    <row r="893" spans="1:12">
      <c r="A893">
        <v>6734427</v>
      </c>
      <c r="B893" t="s">
        <v>302</v>
      </c>
      <c r="C893" t="s">
        <v>114</v>
      </c>
      <c r="D893" t="s">
        <v>115</v>
      </c>
      <c r="E893">
        <v>45433</v>
      </c>
      <c r="F893" t="s">
        <v>63</v>
      </c>
      <c r="G893" s="16">
        <v>300</v>
      </c>
      <c r="H893" s="16">
        <v>4492200</v>
      </c>
      <c r="I893" s="16">
        <v>134766000</v>
      </c>
      <c r="K893" s="29" t="str">
        <f t="shared" si="13"/>
        <v>Спир</v>
      </c>
      <c r="L893" s="29" t="s">
        <v>430</v>
      </c>
    </row>
    <row r="894" spans="1:12">
      <c r="A894">
        <v>6732088</v>
      </c>
      <c r="B894" t="s">
        <v>344</v>
      </c>
      <c r="C894" t="s">
        <v>50</v>
      </c>
      <c r="D894" t="s">
        <v>51</v>
      </c>
      <c r="E894">
        <v>18521</v>
      </c>
      <c r="F894" t="s">
        <v>49</v>
      </c>
      <c r="G894" s="16">
        <v>300</v>
      </c>
      <c r="H894" s="16">
        <v>5500000</v>
      </c>
      <c r="I894" s="16">
        <v>16500000</v>
      </c>
      <c r="K894" s="29" t="str">
        <f t="shared" si="13"/>
        <v>Бард</v>
      </c>
      <c r="L894" s="29" t="s">
        <v>430</v>
      </c>
    </row>
    <row r="895" spans="1:12">
      <c r="A895">
        <v>6732087</v>
      </c>
      <c r="B895" t="s">
        <v>344</v>
      </c>
      <c r="C895" t="s">
        <v>47</v>
      </c>
      <c r="D895" t="s">
        <v>48</v>
      </c>
      <c r="E895">
        <v>18521</v>
      </c>
      <c r="F895" t="s">
        <v>49</v>
      </c>
      <c r="G895" s="16">
        <v>300</v>
      </c>
      <c r="H895" s="16">
        <v>5500205</v>
      </c>
      <c r="I895" s="16">
        <v>16500615</v>
      </c>
      <c r="K895" s="29" t="str">
        <f t="shared" si="13"/>
        <v>Бард</v>
      </c>
      <c r="L895" s="29" t="s">
        <v>430</v>
      </c>
    </row>
    <row r="896" spans="1:12">
      <c r="A896">
        <v>6732053</v>
      </c>
      <c r="B896" t="s">
        <v>344</v>
      </c>
      <c r="C896" t="s">
        <v>142</v>
      </c>
      <c r="D896" t="s">
        <v>143</v>
      </c>
      <c r="E896">
        <v>45285</v>
      </c>
      <c r="F896" t="s">
        <v>62</v>
      </c>
      <c r="G896" s="16">
        <v>110</v>
      </c>
      <c r="H896" s="16">
        <v>3556000</v>
      </c>
      <c r="I896" s="16">
        <v>39116000</v>
      </c>
      <c r="K896" s="29" t="str">
        <f t="shared" si="13"/>
        <v>Спир</v>
      </c>
      <c r="L896" s="29" t="s">
        <v>430</v>
      </c>
    </row>
    <row r="897" spans="1:12">
      <c r="A897">
        <v>6732052</v>
      </c>
      <c r="B897" t="s">
        <v>344</v>
      </c>
      <c r="C897" t="s">
        <v>271</v>
      </c>
      <c r="D897" t="s">
        <v>278</v>
      </c>
      <c r="E897">
        <v>45285</v>
      </c>
      <c r="F897" t="s">
        <v>62</v>
      </c>
      <c r="G897" s="16">
        <v>40</v>
      </c>
      <c r="H897" s="16">
        <v>3556000</v>
      </c>
      <c r="I897" s="16">
        <v>14224000</v>
      </c>
      <c r="K897" s="29" t="str">
        <f t="shared" si="13"/>
        <v>Спир</v>
      </c>
      <c r="L897" s="29" t="s">
        <v>430</v>
      </c>
    </row>
    <row r="898" spans="1:12">
      <c r="A898">
        <v>6731267</v>
      </c>
      <c r="B898" t="s">
        <v>345</v>
      </c>
      <c r="C898" t="s">
        <v>188</v>
      </c>
      <c r="D898" t="s">
        <v>189</v>
      </c>
      <c r="E898">
        <v>45433</v>
      </c>
      <c r="F898" t="s">
        <v>63</v>
      </c>
      <c r="G898" s="16">
        <v>450</v>
      </c>
      <c r="H898" s="16">
        <v>4491311</v>
      </c>
      <c r="I898" s="16">
        <v>202108995</v>
      </c>
      <c r="K898" s="29" t="str">
        <f t="shared" si="13"/>
        <v>Спир</v>
      </c>
      <c r="L898" s="29" t="s">
        <v>430</v>
      </c>
    </row>
    <row r="899" spans="1:12">
      <c r="A899">
        <v>6731240</v>
      </c>
      <c r="B899" t="s">
        <v>345</v>
      </c>
      <c r="C899" t="s">
        <v>201</v>
      </c>
      <c r="D899" t="s">
        <v>202</v>
      </c>
      <c r="E899">
        <v>45284</v>
      </c>
      <c r="F899" t="s">
        <v>61</v>
      </c>
      <c r="G899" s="16">
        <v>200</v>
      </c>
      <c r="H899" s="16">
        <v>3589777</v>
      </c>
      <c r="I899" s="16">
        <v>71795540</v>
      </c>
      <c r="K899" s="29" t="str">
        <f t="shared" si="13"/>
        <v>Спир</v>
      </c>
      <c r="L899" s="29" t="s">
        <v>430</v>
      </c>
    </row>
    <row r="900" spans="1:12">
      <c r="A900">
        <v>6729602</v>
      </c>
      <c r="B900" t="s">
        <v>345</v>
      </c>
      <c r="C900" t="s">
        <v>50</v>
      </c>
      <c r="D900" t="s">
        <v>51</v>
      </c>
      <c r="E900">
        <v>18521</v>
      </c>
      <c r="F900" t="s">
        <v>49</v>
      </c>
      <c r="G900" s="16">
        <v>600</v>
      </c>
      <c r="H900" s="16">
        <v>5500000</v>
      </c>
      <c r="I900" s="16">
        <v>33000000</v>
      </c>
      <c r="K900" s="29" t="str">
        <f t="shared" si="13"/>
        <v>Бард</v>
      </c>
      <c r="L900" s="29" t="s">
        <v>430</v>
      </c>
    </row>
    <row r="901" spans="1:12">
      <c r="A901">
        <v>6729572</v>
      </c>
      <c r="B901" t="s">
        <v>345</v>
      </c>
      <c r="C901" t="s">
        <v>142</v>
      </c>
      <c r="D901" t="s">
        <v>143</v>
      </c>
      <c r="E901">
        <v>45285</v>
      </c>
      <c r="F901" t="s">
        <v>62</v>
      </c>
      <c r="G901" s="16">
        <v>3100</v>
      </c>
      <c r="H901" s="16">
        <v>3556555</v>
      </c>
      <c r="I901" s="16">
        <v>1102532050</v>
      </c>
      <c r="K901" s="29" t="str">
        <f t="shared" ref="K901:K938" si="14">LEFT(F901,4)</f>
        <v>Спир</v>
      </c>
      <c r="L901" s="29" t="s">
        <v>430</v>
      </c>
    </row>
    <row r="902" spans="1:12">
      <c r="A902">
        <v>6729571</v>
      </c>
      <c r="B902" t="s">
        <v>345</v>
      </c>
      <c r="C902" t="s">
        <v>346</v>
      </c>
      <c r="D902" t="s">
        <v>347</v>
      </c>
      <c r="E902">
        <v>45285</v>
      </c>
      <c r="F902" t="s">
        <v>62</v>
      </c>
      <c r="G902" s="16">
        <v>1200</v>
      </c>
      <c r="H902" s="16">
        <v>3557777</v>
      </c>
      <c r="I902" s="16">
        <v>426933240</v>
      </c>
      <c r="K902" s="29" t="str">
        <f t="shared" si="14"/>
        <v>Спир</v>
      </c>
      <c r="L902" s="29" t="s">
        <v>430</v>
      </c>
    </row>
    <row r="903" spans="1:12">
      <c r="A903">
        <v>6728772</v>
      </c>
      <c r="B903" t="s">
        <v>303</v>
      </c>
      <c r="C903" t="s">
        <v>96</v>
      </c>
      <c r="D903" t="s">
        <v>97</v>
      </c>
      <c r="E903">
        <v>45433</v>
      </c>
      <c r="F903" t="s">
        <v>63</v>
      </c>
      <c r="G903" s="16">
        <v>80</v>
      </c>
      <c r="H903" s="16">
        <v>4491500</v>
      </c>
      <c r="I903" s="16">
        <v>35932000</v>
      </c>
      <c r="K903" s="29" t="str">
        <f t="shared" si="14"/>
        <v>Спир</v>
      </c>
      <c r="L903" s="29" t="s">
        <v>430</v>
      </c>
    </row>
    <row r="904" spans="1:12">
      <c r="A904">
        <v>6728757</v>
      </c>
      <c r="B904" t="s">
        <v>303</v>
      </c>
      <c r="C904" t="s">
        <v>68</v>
      </c>
      <c r="D904" t="s">
        <v>69</v>
      </c>
      <c r="E904">
        <v>45284</v>
      </c>
      <c r="F904" t="s">
        <v>61</v>
      </c>
      <c r="G904" s="16">
        <v>20</v>
      </c>
      <c r="H904" s="16">
        <v>3590099</v>
      </c>
      <c r="I904" s="16">
        <v>7180198</v>
      </c>
      <c r="K904" s="29" t="str">
        <f t="shared" si="14"/>
        <v>Спир</v>
      </c>
      <c r="L904" s="29" t="s">
        <v>430</v>
      </c>
    </row>
    <row r="905" spans="1:12">
      <c r="A905">
        <v>6728755</v>
      </c>
      <c r="B905" t="s">
        <v>303</v>
      </c>
      <c r="C905" t="s">
        <v>271</v>
      </c>
      <c r="D905" t="s">
        <v>278</v>
      </c>
      <c r="E905">
        <v>45285</v>
      </c>
      <c r="F905" t="s">
        <v>62</v>
      </c>
      <c r="G905" s="16">
        <v>60</v>
      </c>
      <c r="H905" s="16">
        <v>3556000</v>
      </c>
      <c r="I905" s="16">
        <v>21336000</v>
      </c>
      <c r="K905" s="29" t="str">
        <f t="shared" si="14"/>
        <v>Спир</v>
      </c>
      <c r="L905" s="29" t="s">
        <v>430</v>
      </c>
    </row>
    <row r="906" spans="1:12">
      <c r="A906">
        <v>6728754</v>
      </c>
      <c r="B906" t="s">
        <v>303</v>
      </c>
      <c r="C906" t="s">
        <v>94</v>
      </c>
      <c r="D906" t="s">
        <v>95</v>
      </c>
      <c r="E906">
        <v>45285</v>
      </c>
      <c r="F906" t="s">
        <v>62</v>
      </c>
      <c r="G906" s="16">
        <v>400</v>
      </c>
      <c r="H906" s="16">
        <v>3557111</v>
      </c>
      <c r="I906" s="16">
        <v>142284440</v>
      </c>
      <c r="K906" s="29" t="str">
        <f t="shared" si="14"/>
        <v>Спир</v>
      </c>
      <c r="L906" s="29" t="s">
        <v>430</v>
      </c>
    </row>
    <row r="907" spans="1:12">
      <c r="A907">
        <v>6728341</v>
      </c>
      <c r="B907" t="s">
        <v>303</v>
      </c>
      <c r="C907" t="s">
        <v>86</v>
      </c>
      <c r="D907" t="s">
        <v>87</v>
      </c>
      <c r="E907">
        <v>78261</v>
      </c>
      <c r="F907" t="s">
        <v>239</v>
      </c>
      <c r="G907" s="16">
        <v>4100</v>
      </c>
      <c r="H907" s="16">
        <v>35560000</v>
      </c>
      <c r="I907" s="16">
        <v>145796000</v>
      </c>
      <c r="K907" s="29" t="str">
        <f t="shared" si="14"/>
        <v>Спир</v>
      </c>
      <c r="L907" s="29" t="s">
        <v>430</v>
      </c>
    </row>
    <row r="908" spans="1:12">
      <c r="A908">
        <v>6727285</v>
      </c>
      <c r="B908" t="s">
        <v>303</v>
      </c>
      <c r="C908" t="s">
        <v>50</v>
      </c>
      <c r="D908" t="s">
        <v>51</v>
      </c>
      <c r="E908">
        <v>18521</v>
      </c>
      <c r="F908" t="s">
        <v>49</v>
      </c>
      <c r="G908" s="16">
        <v>500</v>
      </c>
      <c r="H908" s="16">
        <v>5500000</v>
      </c>
      <c r="I908" s="16">
        <v>27500000</v>
      </c>
      <c r="K908" s="29" t="str">
        <f t="shared" si="14"/>
        <v>Бард</v>
      </c>
      <c r="L908" s="29" t="s">
        <v>430</v>
      </c>
    </row>
    <row r="909" spans="1:12">
      <c r="A909">
        <v>6727284</v>
      </c>
      <c r="B909" t="s">
        <v>303</v>
      </c>
      <c r="C909" t="s">
        <v>133</v>
      </c>
      <c r="D909" t="s">
        <v>58</v>
      </c>
      <c r="E909">
        <v>18521</v>
      </c>
      <c r="F909" t="s">
        <v>49</v>
      </c>
      <c r="G909" s="16">
        <v>100</v>
      </c>
      <c r="H909" s="16">
        <v>5500005</v>
      </c>
      <c r="I909" s="16">
        <v>5500005</v>
      </c>
      <c r="K909" s="29" t="str">
        <f t="shared" si="14"/>
        <v>Бард</v>
      </c>
      <c r="L909" s="29" t="s">
        <v>430</v>
      </c>
    </row>
    <row r="910" spans="1:12">
      <c r="A910">
        <v>6727278</v>
      </c>
      <c r="B910" t="s">
        <v>303</v>
      </c>
      <c r="C910" t="s">
        <v>85</v>
      </c>
      <c r="D910" t="s">
        <v>74</v>
      </c>
      <c r="E910">
        <v>45433</v>
      </c>
      <c r="F910" t="s">
        <v>63</v>
      </c>
      <c r="G910" s="16">
        <v>100</v>
      </c>
      <c r="H910" s="16">
        <v>4491500</v>
      </c>
      <c r="I910" s="16">
        <v>44915000</v>
      </c>
      <c r="K910" s="29" t="str">
        <f t="shared" si="14"/>
        <v>Спир</v>
      </c>
      <c r="L910" s="29" t="s">
        <v>430</v>
      </c>
    </row>
    <row r="911" spans="1:12">
      <c r="A911">
        <v>6727277</v>
      </c>
      <c r="B911" t="s">
        <v>303</v>
      </c>
      <c r="C911" t="s">
        <v>220</v>
      </c>
      <c r="D911" t="s">
        <v>221</v>
      </c>
      <c r="E911">
        <v>45433</v>
      </c>
      <c r="F911" t="s">
        <v>63</v>
      </c>
      <c r="G911" s="16">
        <v>10</v>
      </c>
      <c r="H911" s="16">
        <v>4491600</v>
      </c>
      <c r="I911" s="16">
        <v>4491600</v>
      </c>
      <c r="K911" s="29" t="str">
        <f t="shared" si="14"/>
        <v>Спир</v>
      </c>
      <c r="L911" s="29" t="s">
        <v>430</v>
      </c>
    </row>
    <row r="912" spans="1:12">
      <c r="A912">
        <v>6727276</v>
      </c>
      <c r="B912" t="s">
        <v>303</v>
      </c>
      <c r="C912" t="s">
        <v>289</v>
      </c>
      <c r="D912" t="s">
        <v>290</v>
      </c>
      <c r="E912">
        <v>45433</v>
      </c>
      <c r="F912" t="s">
        <v>63</v>
      </c>
      <c r="G912" s="16">
        <v>220</v>
      </c>
      <c r="H912" s="16">
        <v>4492000</v>
      </c>
      <c r="I912" s="16">
        <v>98824000</v>
      </c>
      <c r="K912" s="29" t="str">
        <f t="shared" si="14"/>
        <v>Спир</v>
      </c>
      <c r="L912" s="29" t="s">
        <v>430</v>
      </c>
    </row>
    <row r="913" spans="1:12">
      <c r="A913">
        <v>6727258</v>
      </c>
      <c r="B913" t="s">
        <v>303</v>
      </c>
      <c r="C913" t="s">
        <v>86</v>
      </c>
      <c r="D913" t="s">
        <v>87</v>
      </c>
      <c r="E913">
        <v>45284</v>
      </c>
      <c r="F913" t="s">
        <v>61</v>
      </c>
      <c r="G913" s="16">
        <v>4320</v>
      </c>
      <c r="H913" s="16">
        <v>3589040</v>
      </c>
      <c r="I913" s="16">
        <v>1550465280</v>
      </c>
      <c r="K913" s="29" t="str">
        <f t="shared" si="14"/>
        <v>Спир</v>
      </c>
      <c r="L913" s="29" t="s">
        <v>430</v>
      </c>
    </row>
    <row r="914" spans="1:12">
      <c r="A914">
        <v>6726483</v>
      </c>
      <c r="B914" t="s">
        <v>304</v>
      </c>
      <c r="C914" t="s">
        <v>138</v>
      </c>
      <c r="D914" t="s">
        <v>139</v>
      </c>
      <c r="E914">
        <v>45433</v>
      </c>
      <c r="F914" t="s">
        <v>63</v>
      </c>
      <c r="G914" s="16">
        <v>100</v>
      </c>
      <c r="H914" s="16">
        <v>4491222</v>
      </c>
      <c r="I914" s="16">
        <v>44912220</v>
      </c>
      <c r="K914" s="29" t="str">
        <f t="shared" si="14"/>
        <v>Спир</v>
      </c>
      <c r="L914" s="29" t="s">
        <v>430</v>
      </c>
    </row>
    <row r="915" spans="1:12">
      <c r="A915">
        <v>6726131</v>
      </c>
      <c r="B915" t="s">
        <v>304</v>
      </c>
      <c r="C915" t="s">
        <v>179</v>
      </c>
      <c r="D915" t="s">
        <v>180</v>
      </c>
      <c r="E915">
        <v>78261</v>
      </c>
      <c r="F915" t="s">
        <v>239</v>
      </c>
      <c r="G915" s="16">
        <v>6100</v>
      </c>
      <c r="H915" s="16">
        <v>35560000</v>
      </c>
      <c r="I915" s="16">
        <v>216916000</v>
      </c>
      <c r="K915" s="29" t="str">
        <f t="shared" si="14"/>
        <v>Спир</v>
      </c>
      <c r="L915" s="29" t="s">
        <v>430</v>
      </c>
    </row>
    <row r="916" spans="1:12">
      <c r="A916">
        <v>6725321</v>
      </c>
      <c r="B916" t="s">
        <v>304</v>
      </c>
      <c r="C916" t="s">
        <v>50</v>
      </c>
      <c r="D916" t="s">
        <v>51</v>
      </c>
      <c r="E916">
        <v>18521</v>
      </c>
      <c r="F916" t="s">
        <v>49</v>
      </c>
      <c r="G916" s="16">
        <v>500</v>
      </c>
      <c r="H916" s="16">
        <v>5500000</v>
      </c>
      <c r="I916" s="16">
        <v>27500000</v>
      </c>
      <c r="K916" s="29" t="str">
        <f t="shared" si="14"/>
        <v>Бард</v>
      </c>
      <c r="L916" s="29" t="s">
        <v>430</v>
      </c>
    </row>
    <row r="917" spans="1:12">
      <c r="A917">
        <v>6725320</v>
      </c>
      <c r="B917" t="s">
        <v>304</v>
      </c>
      <c r="C917" t="s">
        <v>230</v>
      </c>
      <c r="D917" t="s">
        <v>231</v>
      </c>
      <c r="E917">
        <v>18521</v>
      </c>
      <c r="F917" t="s">
        <v>49</v>
      </c>
      <c r="G917" s="16">
        <v>100</v>
      </c>
      <c r="H917" s="16">
        <v>5501000</v>
      </c>
      <c r="I917" s="16">
        <v>5501000</v>
      </c>
      <c r="K917" s="29" t="str">
        <f t="shared" si="14"/>
        <v>Бард</v>
      </c>
      <c r="L917" s="29" t="s">
        <v>430</v>
      </c>
    </row>
    <row r="918" spans="1:12">
      <c r="A918">
        <v>6724511</v>
      </c>
      <c r="B918" t="s">
        <v>348</v>
      </c>
      <c r="C918" t="s">
        <v>50</v>
      </c>
      <c r="D918" t="s">
        <v>51</v>
      </c>
      <c r="E918">
        <v>18521</v>
      </c>
      <c r="F918" t="s">
        <v>49</v>
      </c>
      <c r="G918" s="16">
        <v>600</v>
      </c>
      <c r="H918" s="16">
        <v>5500000</v>
      </c>
      <c r="I918" s="16">
        <v>33000000</v>
      </c>
      <c r="K918" s="29" t="str">
        <f t="shared" si="14"/>
        <v>Бард</v>
      </c>
      <c r="L918" s="29" t="s">
        <v>430</v>
      </c>
    </row>
    <row r="919" spans="1:12">
      <c r="A919">
        <v>6724487</v>
      </c>
      <c r="B919" t="s">
        <v>348</v>
      </c>
      <c r="C919" t="s">
        <v>134</v>
      </c>
      <c r="D919" t="s">
        <v>135</v>
      </c>
      <c r="E919">
        <v>45285</v>
      </c>
      <c r="F919" t="s">
        <v>62</v>
      </c>
      <c r="G919" s="16">
        <v>100</v>
      </c>
      <c r="H919" s="16">
        <v>3556000</v>
      </c>
      <c r="I919" s="16">
        <v>35560000</v>
      </c>
      <c r="K919" s="29" t="str">
        <f t="shared" si="14"/>
        <v>Спир</v>
      </c>
      <c r="L919" s="29" t="s">
        <v>430</v>
      </c>
    </row>
    <row r="920" spans="1:12">
      <c r="A920">
        <v>6723320</v>
      </c>
      <c r="B920" t="s">
        <v>348</v>
      </c>
      <c r="C920" t="s">
        <v>126</v>
      </c>
      <c r="D920" t="s">
        <v>127</v>
      </c>
      <c r="E920">
        <v>45433</v>
      </c>
      <c r="F920" t="s">
        <v>63</v>
      </c>
      <c r="G920" s="16">
        <v>100</v>
      </c>
      <c r="H920" s="16">
        <v>4491202</v>
      </c>
      <c r="I920" s="16">
        <v>44912020</v>
      </c>
      <c r="K920" s="29" t="str">
        <f t="shared" si="14"/>
        <v>Спир</v>
      </c>
      <c r="L920" s="29" t="s">
        <v>430</v>
      </c>
    </row>
    <row r="921" spans="1:12">
      <c r="A921">
        <v>6723319</v>
      </c>
      <c r="B921" t="s">
        <v>348</v>
      </c>
      <c r="C921" t="s">
        <v>272</v>
      </c>
      <c r="D921" t="s">
        <v>279</v>
      </c>
      <c r="E921">
        <v>45433</v>
      </c>
      <c r="F921" t="s">
        <v>63</v>
      </c>
      <c r="G921" s="16">
        <v>200</v>
      </c>
      <c r="H921" s="16">
        <v>4492000</v>
      </c>
      <c r="I921" s="16">
        <v>89840000</v>
      </c>
      <c r="K921" s="29" t="str">
        <f t="shared" si="14"/>
        <v>Спир</v>
      </c>
      <c r="L921" s="29" t="s">
        <v>430</v>
      </c>
    </row>
    <row r="922" spans="1:12">
      <c r="A922">
        <v>6722413</v>
      </c>
      <c r="B922" t="s">
        <v>349</v>
      </c>
      <c r="C922" t="s">
        <v>276</v>
      </c>
      <c r="D922" t="s">
        <v>283</v>
      </c>
      <c r="E922">
        <v>45285</v>
      </c>
      <c r="F922" t="s">
        <v>62</v>
      </c>
      <c r="G922" s="16">
        <v>20</v>
      </c>
      <c r="H922" s="16">
        <v>3556000</v>
      </c>
      <c r="I922" s="16">
        <v>7112000</v>
      </c>
      <c r="K922" s="29" t="str">
        <f t="shared" si="14"/>
        <v>Спир</v>
      </c>
      <c r="L922" s="29" t="s">
        <v>430</v>
      </c>
    </row>
    <row r="923" spans="1:12">
      <c r="A923">
        <v>6722412</v>
      </c>
      <c r="B923" t="s">
        <v>349</v>
      </c>
      <c r="C923" t="s">
        <v>226</v>
      </c>
      <c r="D923" t="s">
        <v>227</v>
      </c>
      <c r="E923">
        <v>45285</v>
      </c>
      <c r="F923" t="s">
        <v>62</v>
      </c>
      <c r="G923" s="16">
        <v>100</v>
      </c>
      <c r="H923" s="16">
        <v>3556080</v>
      </c>
      <c r="I923" s="16">
        <v>35560800</v>
      </c>
      <c r="K923" s="29" t="str">
        <f t="shared" si="14"/>
        <v>Спир</v>
      </c>
      <c r="L923" s="29" t="s">
        <v>430</v>
      </c>
    </row>
    <row r="924" spans="1:12">
      <c r="A924">
        <v>6721997</v>
      </c>
      <c r="B924" t="s">
        <v>349</v>
      </c>
      <c r="C924" t="s">
        <v>243</v>
      </c>
      <c r="D924" t="s">
        <v>244</v>
      </c>
      <c r="E924">
        <v>78261</v>
      </c>
      <c r="F924" t="s">
        <v>239</v>
      </c>
      <c r="G924" s="16">
        <v>4400</v>
      </c>
      <c r="H924" s="16">
        <v>35560000</v>
      </c>
      <c r="I924" s="16">
        <v>156464000</v>
      </c>
      <c r="K924" s="29" t="str">
        <f t="shared" si="14"/>
        <v>Спир</v>
      </c>
      <c r="L924" s="29" t="s">
        <v>430</v>
      </c>
    </row>
    <row r="925" spans="1:12">
      <c r="A925">
        <v>6721996</v>
      </c>
      <c r="B925" t="s">
        <v>349</v>
      </c>
      <c r="C925" t="s">
        <v>243</v>
      </c>
      <c r="D925" t="s">
        <v>244</v>
      </c>
      <c r="E925">
        <v>78261</v>
      </c>
      <c r="F925" t="s">
        <v>239</v>
      </c>
      <c r="G925" s="16">
        <v>4400</v>
      </c>
      <c r="H925" s="16">
        <v>35560000</v>
      </c>
      <c r="I925" s="16">
        <v>156464000</v>
      </c>
      <c r="K925" s="29" t="str">
        <f t="shared" si="14"/>
        <v>Спир</v>
      </c>
      <c r="L925" s="29" t="s">
        <v>430</v>
      </c>
    </row>
    <row r="926" spans="1:12">
      <c r="A926">
        <v>6721287</v>
      </c>
      <c r="B926" t="s">
        <v>349</v>
      </c>
      <c r="C926" t="s">
        <v>50</v>
      </c>
      <c r="D926" t="s">
        <v>51</v>
      </c>
      <c r="E926">
        <v>18521</v>
      </c>
      <c r="F926" t="s">
        <v>49</v>
      </c>
      <c r="G926" s="16">
        <v>700</v>
      </c>
      <c r="H926" s="16">
        <v>5500000</v>
      </c>
      <c r="I926" s="16">
        <v>38500000</v>
      </c>
      <c r="K926" s="29" t="str">
        <f t="shared" si="14"/>
        <v>Бард</v>
      </c>
      <c r="L926" s="29" t="s">
        <v>430</v>
      </c>
    </row>
    <row r="927" spans="1:12">
      <c r="A927">
        <v>6721286</v>
      </c>
      <c r="B927" t="s">
        <v>349</v>
      </c>
      <c r="C927" t="s">
        <v>230</v>
      </c>
      <c r="D927" t="s">
        <v>231</v>
      </c>
      <c r="E927">
        <v>18521</v>
      </c>
      <c r="F927" t="s">
        <v>49</v>
      </c>
      <c r="G927" s="16">
        <v>100</v>
      </c>
      <c r="H927" s="16">
        <v>5501000</v>
      </c>
      <c r="I927" s="16">
        <v>5501000</v>
      </c>
      <c r="K927" s="29" t="str">
        <f t="shared" si="14"/>
        <v>Бард</v>
      </c>
      <c r="L927" s="29" t="s">
        <v>430</v>
      </c>
    </row>
    <row r="928" spans="1:12">
      <c r="A928">
        <v>6721254</v>
      </c>
      <c r="B928" t="s">
        <v>349</v>
      </c>
      <c r="C928" t="s">
        <v>81</v>
      </c>
      <c r="D928" t="s">
        <v>82</v>
      </c>
      <c r="E928">
        <v>45285</v>
      </c>
      <c r="F928" t="s">
        <v>62</v>
      </c>
      <c r="G928" s="16">
        <v>600</v>
      </c>
      <c r="H928" s="16">
        <v>3556007</v>
      </c>
      <c r="I928" s="16">
        <v>213360420</v>
      </c>
      <c r="K928" s="29" t="str">
        <f t="shared" si="14"/>
        <v>Спир</v>
      </c>
      <c r="L928" s="29" t="s">
        <v>430</v>
      </c>
    </row>
    <row r="929" spans="1:12">
      <c r="A929">
        <v>6719192</v>
      </c>
      <c r="B929" t="s">
        <v>350</v>
      </c>
      <c r="C929" t="s">
        <v>50</v>
      </c>
      <c r="D929" t="s">
        <v>51</v>
      </c>
      <c r="E929">
        <v>18521</v>
      </c>
      <c r="F929" t="s">
        <v>49</v>
      </c>
      <c r="G929" s="16">
        <v>1000</v>
      </c>
      <c r="H929" s="16">
        <v>5500000</v>
      </c>
      <c r="I929" s="16">
        <v>55000000</v>
      </c>
      <c r="K929" s="29" t="str">
        <f t="shared" si="14"/>
        <v>Бард</v>
      </c>
      <c r="L929" s="29" t="s">
        <v>430</v>
      </c>
    </row>
    <row r="930" spans="1:12">
      <c r="A930">
        <v>6719172</v>
      </c>
      <c r="B930" t="s">
        <v>350</v>
      </c>
      <c r="C930" t="s">
        <v>183</v>
      </c>
      <c r="D930" t="s">
        <v>184</v>
      </c>
      <c r="E930">
        <v>45433</v>
      </c>
      <c r="F930" t="s">
        <v>63</v>
      </c>
      <c r="G930" s="16">
        <v>40</v>
      </c>
      <c r="H930" s="16">
        <v>4491202</v>
      </c>
      <c r="I930" s="16">
        <v>17964808</v>
      </c>
      <c r="K930" s="29" t="str">
        <f t="shared" si="14"/>
        <v>Спир</v>
      </c>
      <c r="L930" s="29" t="s">
        <v>430</v>
      </c>
    </row>
    <row r="931" spans="1:12">
      <c r="A931">
        <v>6719144</v>
      </c>
      <c r="B931" t="s">
        <v>350</v>
      </c>
      <c r="C931" t="s">
        <v>118</v>
      </c>
      <c r="D931" t="s">
        <v>119</v>
      </c>
      <c r="E931">
        <v>45285</v>
      </c>
      <c r="F931" t="s">
        <v>62</v>
      </c>
      <c r="G931" s="16">
        <v>70</v>
      </c>
      <c r="H931" s="16">
        <v>3556001</v>
      </c>
      <c r="I931" s="16">
        <v>24892007</v>
      </c>
      <c r="K931" s="29" t="str">
        <f t="shared" si="14"/>
        <v>Спир</v>
      </c>
      <c r="L931" s="29" t="s">
        <v>430</v>
      </c>
    </row>
    <row r="932" spans="1:12">
      <c r="A932">
        <v>6719143</v>
      </c>
      <c r="B932" t="s">
        <v>350</v>
      </c>
      <c r="C932" t="s">
        <v>270</v>
      </c>
      <c r="D932" t="s">
        <v>277</v>
      </c>
      <c r="E932">
        <v>45285</v>
      </c>
      <c r="F932" t="s">
        <v>62</v>
      </c>
      <c r="G932" s="16">
        <v>1170</v>
      </c>
      <c r="H932" s="16">
        <v>3556077</v>
      </c>
      <c r="I932" s="16">
        <v>416061009</v>
      </c>
      <c r="K932" s="29" t="str">
        <f t="shared" si="14"/>
        <v>Спир</v>
      </c>
      <c r="L932" s="29" t="s">
        <v>430</v>
      </c>
    </row>
    <row r="933" spans="1:12">
      <c r="A933">
        <v>6718483</v>
      </c>
      <c r="B933" t="s">
        <v>351</v>
      </c>
      <c r="C933" t="s">
        <v>179</v>
      </c>
      <c r="D933" t="s">
        <v>180</v>
      </c>
      <c r="E933">
        <v>78261</v>
      </c>
      <c r="F933" t="s">
        <v>239</v>
      </c>
      <c r="G933" s="16">
        <v>6100</v>
      </c>
      <c r="H933" s="16">
        <v>35600001</v>
      </c>
      <c r="I933" s="16">
        <v>217160006.09999999</v>
      </c>
      <c r="K933" s="29" t="str">
        <f t="shared" si="14"/>
        <v>Спир</v>
      </c>
      <c r="L933" s="29" t="s">
        <v>430</v>
      </c>
    </row>
    <row r="934" spans="1:12">
      <c r="A934">
        <v>6718176</v>
      </c>
      <c r="B934" t="s">
        <v>351</v>
      </c>
      <c r="C934" t="s">
        <v>352</v>
      </c>
      <c r="D934" t="s">
        <v>353</v>
      </c>
      <c r="E934">
        <v>45433</v>
      </c>
      <c r="F934" t="s">
        <v>63</v>
      </c>
      <c r="G934" s="16">
        <v>10</v>
      </c>
      <c r="H934" s="16">
        <v>4491200</v>
      </c>
      <c r="I934" s="16">
        <v>4491200</v>
      </c>
      <c r="K934" s="29" t="str">
        <f t="shared" si="14"/>
        <v>Спир</v>
      </c>
      <c r="L934" s="29" t="s">
        <v>430</v>
      </c>
    </row>
    <row r="935" spans="1:12">
      <c r="A935">
        <v>6718163</v>
      </c>
      <c r="B935" t="s">
        <v>351</v>
      </c>
      <c r="C935" t="s">
        <v>170</v>
      </c>
      <c r="D935" t="s">
        <v>171</v>
      </c>
      <c r="E935">
        <v>45285</v>
      </c>
      <c r="F935" t="s">
        <v>62</v>
      </c>
      <c r="G935" s="16">
        <v>200</v>
      </c>
      <c r="H935" s="16">
        <v>3556011</v>
      </c>
      <c r="I935" s="16">
        <v>71120220</v>
      </c>
      <c r="K935" s="29" t="str">
        <f t="shared" si="14"/>
        <v>Спир</v>
      </c>
      <c r="L935" s="29" t="s">
        <v>430</v>
      </c>
    </row>
    <row r="936" spans="1:12">
      <c r="A936">
        <v>6718162</v>
      </c>
      <c r="B936" t="s">
        <v>351</v>
      </c>
      <c r="C936" t="s">
        <v>251</v>
      </c>
      <c r="D936" t="s">
        <v>252</v>
      </c>
      <c r="E936">
        <v>45285</v>
      </c>
      <c r="F936" t="s">
        <v>62</v>
      </c>
      <c r="G936" s="16">
        <v>100</v>
      </c>
      <c r="H936" s="16">
        <v>3556015</v>
      </c>
      <c r="I936" s="16">
        <v>35560150</v>
      </c>
      <c r="K936" s="29" t="str">
        <f t="shared" si="14"/>
        <v>Спир</v>
      </c>
      <c r="L936" s="29" t="s">
        <v>430</v>
      </c>
    </row>
    <row r="937" spans="1:12">
      <c r="A937">
        <v>6716929</v>
      </c>
      <c r="B937" t="s">
        <v>351</v>
      </c>
      <c r="C937" t="s">
        <v>50</v>
      </c>
      <c r="D937" t="s">
        <v>51</v>
      </c>
      <c r="E937">
        <v>18521</v>
      </c>
      <c r="F937" t="s">
        <v>49</v>
      </c>
      <c r="G937" s="16">
        <v>300</v>
      </c>
      <c r="H937" s="16">
        <v>5500000</v>
      </c>
      <c r="I937" s="16">
        <v>16500000</v>
      </c>
      <c r="K937" s="29" t="str">
        <f t="shared" si="14"/>
        <v>Бард</v>
      </c>
      <c r="L937" s="29" t="s">
        <v>430</v>
      </c>
    </row>
    <row r="938" spans="1:12">
      <c r="A938">
        <v>6716928</v>
      </c>
      <c r="B938" t="s">
        <v>351</v>
      </c>
      <c r="C938" t="s">
        <v>47</v>
      </c>
      <c r="D938" t="s">
        <v>48</v>
      </c>
      <c r="E938">
        <v>18521</v>
      </c>
      <c r="F938" t="s">
        <v>49</v>
      </c>
      <c r="G938" s="16">
        <v>300</v>
      </c>
      <c r="H938" s="16">
        <v>5500205</v>
      </c>
      <c r="I938" s="16">
        <v>16500615</v>
      </c>
      <c r="K938" s="29" t="str">
        <f t="shared" si="14"/>
        <v>Бард</v>
      </c>
      <c r="L938" s="29" t="s">
        <v>430</v>
      </c>
    </row>
    <row r="939" spans="1:12">
      <c r="A939">
        <v>6716908</v>
      </c>
      <c r="B939" t="s">
        <v>351</v>
      </c>
      <c r="C939" t="s">
        <v>190</v>
      </c>
      <c r="D939" t="s">
        <v>191</v>
      </c>
      <c r="E939">
        <v>45433</v>
      </c>
      <c r="F939" t="s">
        <v>63</v>
      </c>
      <c r="G939" s="16">
        <v>300</v>
      </c>
      <c r="H939" s="16">
        <v>4491200</v>
      </c>
      <c r="I939" s="16">
        <v>134736000</v>
      </c>
      <c r="K939" s="29" t="str">
        <f t="shared" ref="K939" si="15">LEFT(F939,4)</f>
        <v>Спир</v>
      </c>
      <c r="L939" s="29" t="s">
        <v>430</v>
      </c>
    </row>
    <row r="940" spans="1:12">
      <c r="A940">
        <v>6716885</v>
      </c>
      <c r="B940" t="s">
        <v>351</v>
      </c>
      <c r="C940" t="s">
        <v>185</v>
      </c>
      <c r="D940" t="s">
        <v>186</v>
      </c>
      <c r="E940">
        <v>45285</v>
      </c>
      <c r="F940" t="s">
        <v>62</v>
      </c>
      <c r="G940" s="16">
        <v>200</v>
      </c>
      <c r="H940" s="16">
        <v>3556000</v>
      </c>
      <c r="I940" s="16">
        <v>71120000</v>
      </c>
      <c r="K940" s="29" t="str">
        <f t="shared" ref="K940" si="16">LEFT(F940,4)</f>
        <v>Спир</v>
      </c>
      <c r="L940" s="29" t="s">
        <v>885</v>
      </c>
    </row>
    <row r="941" spans="1:12">
      <c r="A941">
        <v>6715952</v>
      </c>
      <c r="B941" t="s">
        <v>354</v>
      </c>
      <c r="C941" t="s">
        <v>75</v>
      </c>
      <c r="D941" t="s">
        <v>76</v>
      </c>
      <c r="E941">
        <v>45285</v>
      </c>
      <c r="F941" t="s">
        <v>62</v>
      </c>
      <c r="G941" s="16">
        <v>50</v>
      </c>
      <c r="H941" s="16">
        <v>3556000</v>
      </c>
      <c r="I941" s="16">
        <v>17780000</v>
      </c>
      <c r="K941" s="29" t="str">
        <f t="shared" ref="K941:K948" si="17">LEFT(F941,4)</f>
        <v>Спир</v>
      </c>
      <c r="L941" s="29" t="s">
        <v>885</v>
      </c>
    </row>
    <row r="942" spans="1:12">
      <c r="A942">
        <v>6715951</v>
      </c>
      <c r="B942" t="s">
        <v>354</v>
      </c>
      <c r="C942" t="s">
        <v>249</v>
      </c>
      <c r="D942" t="s">
        <v>250</v>
      </c>
      <c r="E942">
        <v>45285</v>
      </c>
      <c r="F942" t="s">
        <v>62</v>
      </c>
      <c r="G942" s="16">
        <v>1000</v>
      </c>
      <c r="H942" s="16">
        <v>3556222</v>
      </c>
      <c r="I942" s="16">
        <v>355622200</v>
      </c>
      <c r="K942" s="29" t="str">
        <f t="shared" si="17"/>
        <v>Спир</v>
      </c>
      <c r="L942" s="29" t="s">
        <v>885</v>
      </c>
    </row>
    <row r="943" spans="1:12">
      <c r="A943">
        <v>6714680</v>
      </c>
      <c r="B943" t="s">
        <v>354</v>
      </c>
      <c r="C943" t="s">
        <v>110</v>
      </c>
      <c r="D943" t="s">
        <v>111</v>
      </c>
      <c r="E943">
        <v>45285</v>
      </c>
      <c r="F943" t="s">
        <v>62</v>
      </c>
      <c r="G943" s="16">
        <v>100</v>
      </c>
      <c r="H943" s="16">
        <v>3556222</v>
      </c>
      <c r="I943" s="16">
        <v>35562220</v>
      </c>
      <c r="K943" s="29" t="str">
        <f t="shared" si="17"/>
        <v>Спир</v>
      </c>
      <c r="L943" s="29" t="s">
        <v>885</v>
      </c>
    </row>
    <row r="944" spans="1:12">
      <c r="A944">
        <v>6713775</v>
      </c>
      <c r="B944" t="s">
        <v>355</v>
      </c>
      <c r="C944" t="s">
        <v>259</v>
      </c>
      <c r="D944" t="s">
        <v>260</v>
      </c>
      <c r="E944">
        <v>45433</v>
      </c>
      <c r="F944" t="s">
        <v>63</v>
      </c>
      <c r="G944" s="16">
        <v>300</v>
      </c>
      <c r="H944" s="16">
        <v>4491200</v>
      </c>
      <c r="I944" s="16">
        <v>134736000</v>
      </c>
      <c r="K944" s="29" t="str">
        <f t="shared" si="17"/>
        <v>Спир</v>
      </c>
      <c r="L944" s="29" t="s">
        <v>885</v>
      </c>
    </row>
    <row r="945" spans="1:12">
      <c r="A945">
        <v>6713762</v>
      </c>
      <c r="B945" t="s">
        <v>355</v>
      </c>
      <c r="C945" t="s">
        <v>356</v>
      </c>
      <c r="D945" t="s">
        <v>357</v>
      </c>
      <c r="E945">
        <v>45285</v>
      </c>
      <c r="F945" t="s">
        <v>62</v>
      </c>
      <c r="G945" s="16">
        <v>60</v>
      </c>
      <c r="H945" s="16">
        <v>3556000</v>
      </c>
      <c r="I945" s="16">
        <v>21336000</v>
      </c>
      <c r="K945" s="29" t="str">
        <f t="shared" si="17"/>
        <v>Спир</v>
      </c>
      <c r="L945" s="29" t="s">
        <v>885</v>
      </c>
    </row>
    <row r="946" spans="1:12">
      <c r="A946">
        <v>6712507</v>
      </c>
      <c r="B946" t="s">
        <v>355</v>
      </c>
      <c r="C946" t="s">
        <v>50</v>
      </c>
      <c r="D946" t="s">
        <v>51</v>
      </c>
      <c r="E946">
        <v>18521</v>
      </c>
      <c r="F946" t="s">
        <v>49</v>
      </c>
      <c r="G946" s="16">
        <v>600</v>
      </c>
      <c r="H946" s="16">
        <v>5500000</v>
      </c>
      <c r="I946" s="16">
        <v>33000000</v>
      </c>
      <c r="K946" s="29" t="str">
        <f t="shared" si="17"/>
        <v>Бард</v>
      </c>
      <c r="L946" s="29" t="s">
        <v>885</v>
      </c>
    </row>
    <row r="947" spans="1:12">
      <c r="A947">
        <v>6711515</v>
      </c>
      <c r="B947" t="s">
        <v>305</v>
      </c>
      <c r="C947" t="s">
        <v>134</v>
      </c>
      <c r="D947" t="s">
        <v>135</v>
      </c>
      <c r="E947">
        <v>9945285</v>
      </c>
      <c r="F947" t="s">
        <v>248</v>
      </c>
      <c r="G947" s="16">
        <v>100</v>
      </c>
      <c r="H947" s="16">
        <v>3556000</v>
      </c>
      <c r="I947" s="16">
        <v>35560000</v>
      </c>
      <c r="K947" s="29" t="str">
        <f t="shared" si="17"/>
        <v>Спир</v>
      </c>
      <c r="L947" s="29" t="s">
        <v>885</v>
      </c>
    </row>
    <row r="948" spans="1:12">
      <c r="A948">
        <v>6711148</v>
      </c>
      <c r="B948" t="s">
        <v>305</v>
      </c>
      <c r="C948" t="s">
        <v>86</v>
      </c>
      <c r="D948" t="s">
        <v>87</v>
      </c>
      <c r="E948">
        <v>54511</v>
      </c>
      <c r="F948" t="s">
        <v>169</v>
      </c>
      <c r="G948" s="16">
        <v>16000</v>
      </c>
      <c r="H948" s="16">
        <v>355600000</v>
      </c>
      <c r="I948" s="16">
        <v>568960000</v>
      </c>
      <c r="K948" s="29" t="str">
        <f t="shared" si="17"/>
        <v>Спир</v>
      </c>
      <c r="L948" s="29" t="s">
        <v>430</v>
      </c>
    </row>
    <row r="949" spans="1:12">
      <c r="A949">
        <v>6711083</v>
      </c>
      <c r="B949" t="s">
        <v>305</v>
      </c>
      <c r="C949" t="s">
        <v>179</v>
      </c>
      <c r="D949" t="s">
        <v>180</v>
      </c>
      <c r="E949">
        <v>78261</v>
      </c>
      <c r="F949" t="s">
        <v>239</v>
      </c>
      <c r="G949" s="16">
        <v>6100</v>
      </c>
      <c r="H949" s="16">
        <v>35560000</v>
      </c>
      <c r="I949" s="16">
        <v>216916000</v>
      </c>
      <c r="K949" s="29" t="str">
        <f t="shared" ref="K949:K1012" si="18">LEFT(F949,4)</f>
        <v>Спир</v>
      </c>
      <c r="L949" s="29" t="s">
        <v>430</v>
      </c>
    </row>
    <row r="950" spans="1:12">
      <c r="A950">
        <v>6710290</v>
      </c>
      <c r="B950" t="s">
        <v>305</v>
      </c>
      <c r="C950" t="s">
        <v>50</v>
      </c>
      <c r="D950" t="s">
        <v>51</v>
      </c>
      <c r="E950">
        <v>18521</v>
      </c>
      <c r="F950" t="s">
        <v>49</v>
      </c>
      <c r="G950" s="16">
        <v>500</v>
      </c>
      <c r="H950" s="16">
        <v>5500000</v>
      </c>
      <c r="I950" s="16">
        <v>27500000</v>
      </c>
      <c r="K950" s="29" t="str">
        <f t="shared" si="18"/>
        <v>Бард</v>
      </c>
      <c r="L950" s="29" t="s">
        <v>885</v>
      </c>
    </row>
    <row r="951" spans="1:12">
      <c r="A951">
        <v>6710289</v>
      </c>
      <c r="B951" t="s">
        <v>305</v>
      </c>
      <c r="C951" t="s">
        <v>133</v>
      </c>
      <c r="D951" t="s">
        <v>58</v>
      </c>
      <c r="E951">
        <v>18521</v>
      </c>
      <c r="F951" t="s">
        <v>49</v>
      </c>
      <c r="G951" s="16">
        <v>100</v>
      </c>
      <c r="H951" s="16">
        <v>5500005</v>
      </c>
      <c r="I951" s="16">
        <v>5500005</v>
      </c>
      <c r="K951" s="29" t="str">
        <f t="shared" si="18"/>
        <v>Бард</v>
      </c>
      <c r="L951" s="29" t="s">
        <v>885</v>
      </c>
    </row>
    <row r="952" spans="1:12">
      <c r="A952">
        <v>6710266</v>
      </c>
      <c r="B952" t="s">
        <v>305</v>
      </c>
      <c r="C952" t="s">
        <v>358</v>
      </c>
      <c r="D952" t="s">
        <v>359</v>
      </c>
      <c r="E952">
        <v>45433</v>
      </c>
      <c r="F952" t="s">
        <v>63</v>
      </c>
      <c r="G952" s="16">
        <v>200</v>
      </c>
      <c r="H952" s="16">
        <v>4491201</v>
      </c>
      <c r="I952" s="16">
        <v>89824020</v>
      </c>
      <c r="K952" s="29" t="str">
        <f t="shared" si="18"/>
        <v>Спир</v>
      </c>
      <c r="L952" s="29" t="s">
        <v>885</v>
      </c>
    </row>
    <row r="953" spans="1:12">
      <c r="A953">
        <v>6709665</v>
      </c>
      <c r="B953" t="s">
        <v>360</v>
      </c>
      <c r="C953" t="s">
        <v>86</v>
      </c>
      <c r="D953" t="s">
        <v>87</v>
      </c>
      <c r="E953">
        <v>54511</v>
      </c>
      <c r="F953" t="s">
        <v>169</v>
      </c>
      <c r="G953" s="16">
        <v>1000</v>
      </c>
      <c r="H953" s="16">
        <v>355600000</v>
      </c>
      <c r="I953" s="16">
        <v>35560000</v>
      </c>
      <c r="K953" s="29" t="str">
        <f t="shared" si="18"/>
        <v>Спир</v>
      </c>
      <c r="L953" s="29" t="s">
        <v>885</v>
      </c>
    </row>
    <row r="954" spans="1:12">
      <c r="A954">
        <v>6709363</v>
      </c>
      <c r="B954" t="s">
        <v>360</v>
      </c>
      <c r="C954" t="s">
        <v>102</v>
      </c>
      <c r="D954" t="s">
        <v>103</v>
      </c>
      <c r="E954">
        <v>45284</v>
      </c>
      <c r="F954" t="s">
        <v>61</v>
      </c>
      <c r="G954" s="16">
        <v>3220</v>
      </c>
      <c r="H954" s="16">
        <v>3589999</v>
      </c>
      <c r="I954" s="16">
        <v>1155979678</v>
      </c>
      <c r="K954" s="29" t="str">
        <f t="shared" si="18"/>
        <v>Спир</v>
      </c>
      <c r="L954" s="29" t="s">
        <v>430</v>
      </c>
    </row>
    <row r="955" spans="1:12">
      <c r="A955">
        <v>6708067</v>
      </c>
      <c r="B955" t="s">
        <v>360</v>
      </c>
      <c r="C955" t="s">
        <v>50</v>
      </c>
      <c r="D955" t="s">
        <v>51</v>
      </c>
      <c r="E955">
        <v>18521</v>
      </c>
      <c r="F955" t="s">
        <v>49</v>
      </c>
      <c r="G955" s="16">
        <v>700</v>
      </c>
      <c r="H955" s="16">
        <v>5500000</v>
      </c>
      <c r="I955" s="16">
        <v>38500000</v>
      </c>
      <c r="K955" s="29" t="str">
        <f t="shared" si="18"/>
        <v>Бард</v>
      </c>
      <c r="L955" s="29" t="s">
        <v>885</v>
      </c>
    </row>
    <row r="956" spans="1:12">
      <c r="A956">
        <v>6708066</v>
      </c>
      <c r="B956" t="s">
        <v>360</v>
      </c>
      <c r="C956" t="s">
        <v>192</v>
      </c>
      <c r="D956" t="s">
        <v>193</v>
      </c>
      <c r="E956">
        <v>18521</v>
      </c>
      <c r="F956" t="s">
        <v>49</v>
      </c>
      <c r="G956" s="16">
        <v>100</v>
      </c>
      <c r="H956" s="16">
        <v>5501000</v>
      </c>
      <c r="I956" s="16">
        <v>5501000</v>
      </c>
      <c r="K956" s="29" t="str">
        <f t="shared" si="18"/>
        <v>Бард</v>
      </c>
      <c r="L956" s="29" t="s">
        <v>885</v>
      </c>
    </row>
    <row r="957" spans="1:12">
      <c r="A957">
        <v>6708024</v>
      </c>
      <c r="B957" t="s">
        <v>360</v>
      </c>
      <c r="C957" t="s">
        <v>185</v>
      </c>
      <c r="D957" t="s">
        <v>186</v>
      </c>
      <c r="E957">
        <v>45285</v>
      </c>
      <c r="F957" t="s">
        <v>62</v>
      </c>
      <c r="G957" s="16">
        <v>200</v>
      </c>
      <c r="H957" s="16">
        <v>3556000</v>
      </c>
      <c r="I957" s="16">
        <v>71120000</v>
      </c>
      <c r="K957" s="29" t="str">
        <f t="shared" si="18"/>
        <v>Спир</v>
      </c>
      <c r="L957" s="29" t="s">
        <v>885</v>
      </c>
    </row>
    <row r="958" spans="1:12">
      <c r="A958">
        <v>6708023</v>
      </c>
      <c r="B958" t="s">
        <v>360</v>
      </c>
      <c r="C958" t="s">
        <v>120</v>
      </c>
      <c r="D958" t="s">
        <v>121</v>
      </c>
      <c r="E958">
        <v>45285</v>
      </c>
      <c r="F958" t="s">
        <v>62</v>
      </c>
      <c r="G958" s="16">
        <v>300</v>
      </c>
      <c r="H958" s="16">
        <v>3556007</v>
      </c>
      <c r="I958" s="16">
        <v>106680210</v>
      </c>
      <c r="K958" s="29" t="str">
        <f t="shared" si="18"/>
        <v>Спир</v>
      </c>
      <c r="L958" s="29" t="s">
        <v>885</v>
      </c>
    </row>
    <row r="959" spans="1:12">
      <c r="A959">
        <v>6708022</v>
      </c>
      <c r="B959" t="s">
        <v>360</v>
      </c>
      <c r="C959" t="s">
        <v>70</v>
      </c>
      <c r="D959" t="s">
        <v>71</v>
      </c>
      <c r="E959">
        <v>45285</v>
      </c>
      <c r="F959" t="s">
        <v>62</v>
      </c>
      <c r="G959" s="16">
        <v>400</v>
      </c>
      <c r="H959" s="16">
        <v>3556200</v>
      </c>
      <c r="I959" s="16">
        <v>142248000</v>
      </c>
      <c r="K959" s="29" t="str">
        <f t="shared" si="18"/>
        <v>Спир</v>
      </c>
      <c r="L959" s="29" t="s">
        <v>885</v>
      </c>
    </row>
    <row r="960" spans="1:12">
      <c r="A960">
        <v>6708021</v>
      </c>
      <c r="B960" t="s">
        <v>360</v>
      </c>
      <c r="C960" t="s">
        <v>361</v>
      </c>
      <c r="D960" t="s">
        <v>362</v>
      </c>
      <c r="E960">
        <v>45285</v>
      </c>
      <c r="F960" t="s">
        <v>62</v>
      </c>
      <c r="G960" s="16">
        <v>50</v>
      </c>
      <c r="H960" s="16">
        <v>3560999</v>
      </c>
      <c r="I960" s="16">
        <v>17804995</v>
      </c>
      <c r="K960" s="29" t="str">
        <f t="shared" si="18"/>
        <v>Спир</v>
      </c>
      <c r="L960" s="29" t="s">
        <v>885</v>
      </c>
    </row>
    <row r="961" spans="1:12">
      <c r="A961">
        <v>6707361</v>
      </c>
      <c r="B961" t="s">
        <v>363</v>
      </c>
      <c r="C961" t="s">
        <v>179</v>
      </c>
      <c r="D961" t="s">
        <v>180</v>
      </c>
      <c r="E961">
        <v>78261</v>
      </c>
      <c r="F961" t="s">
        <v>239</v>
      </c>
      <c r="G961" s="16">
        <v>6100</v>
      </c>
      <c r="H961" s="16">
        <v>35560000</v>
      </c>
      <c r="I961" s="16">
        <v>216916000</v>
      </c>
      <c r="K961" s="29" t="str">
        <f t="shared" si="18"/>
        <v>Спир</v>
      </c>
      <c r="L961" s="29" t="s">
        <v>885</v>
      </c>
    </row>
    <row r="962" spans="1:12">
      <c r="A962">
        <v>6707127</v>
      </c>
      <c r="B962" t="s">
        <v>363</v>
      </c>
      <c r="C962" t="s">
        <v>138</v>
      </c>
      <c r="D962" t="s">
        <v>139</v>
      </c>
      <c r="E962">
        <v>45433</v>
      </c>
      <c r="F962" t="s">
        <v>63</v>
      </c>
      <c r="G962" s="16">
        <v>100</v>
      </c>
      <c r="H962" s="16">
        <v>4491222</v>
      </c>
      <c r="I962" s="16">
        <v>44912220</v>
      </c>
      <c r="K962" s="29" t="str">
        <f t="shared" si="18"/>
        <v>Спир</v>
      </c>
      <c r="L962" s="29" t="s">
        <v>430</v>
      </c>
    </row>
    <row r="963" spans="1:12">
      <c r="A963">
        <v>6705623</v>
      </c>
      <c r="B963" t="s">
        <v>363</v>
      </c>
      <c r="C963" t="s">
        <v>50</v>
      </c>
      <c r="D963" t="s">
        <v>51</v>
      </c>
      <c r="E963">
        <v>18521</v>
      </c>
      <c r="F963" t="s">
        <v>49</v>
      </c>
      <c r="G963" s="16">
        <v>100</v>
      </c>
      <c r="H963" s="16">
        <v>5500000</v>
      </c>
      <c r="I963" s="16">
        <v>5500000</v>
      </c>
      <c r="K963" s="29" t="str">
        <f t="shared" si="18"/>
        <v>Бард</v>
      </c>
      <c r="L963" s="29" t="s">
        <v>885</v>
      </c>
    </row>
    <row r="964" spans="1:12">
      <c r="A964">
        <v>6705622</v>
      </c>
      <c r="B964" t="s">
        <v>363</v>
      </c>
      <c r="C964" t="s">
        <v>47</v>
      </c>
      <c r="D964" t="s">
        <v>48</v>
      </c>
      <c r="E964">
        <v>18521</v>
      </c>
      <c r="F964" t="s">
        <v>49</v>
      </c>
      <c r="G964" s="16">
        <v>300</v>
      </c>
      <c r="H964" s="16">
        <v>5500205</v>
      </c>
      <c r="I964" s="16">
        <v>16500615</v>
      </c>
      <c r="K964" s="29" t="str">
        <f t="shared" si="18"/>
        <v>Бард</v>
      </c>
      <c r="L964" s="29" t="s">
        <v>885</v>
      </c>
    </row>
    <row r="965" spans="1:12">
      <c r="A965">
        <v>6705621</v>
      </c>
      <c r="B965" t="s">
        <v>363</v>
      </c>
      <c r="C965" t="s">
        <v>240</v>
      </c>
      <c r="D965" t="s">
        <v>241</v>
      </c>
      <c r="E965">
        <v>18521</v>
      </c>
      <c r="F965" t="s">
        <v>49</v>
      </c>
      <c r="G965" s="16">
        <v>100</v>
      </c>
      <c r="H965" s="16">
        <v>5525555</v>
      </c>
      <c r="I965" s="16">
        <v>5525555</v>
      </c>
      <c r="K965" s="29" t="str">
        <f t="shared" si="18"/>
        <v>Бард</v>
      </c>
      <c r="L965" s="29" t="s">
        <v>885</v>
      </c>
    </row>
    <row r="966" spans="1:12">
      <c r="A966">
        <v>6705620</v>
      </c>
      <c r="B966" t="s">
        <v>363</v>
      </c>
      <c r="C966" t="s">
        <v>207</v>
      </c>
      <c r="D966" t="s">
        <v>208</v>
      </c>
      <c r="E966">
        <v>18521</v>
      </c>
      <c r="F966" t="s">
        <v>49</v>
      </c>
      <c r="G966" s="16">
        <v>100</v>
      </c>
      <c r="H966" s="16">
        <v>5550000</v>
      </c>
      <c r="I966" s="16">
        <v>5550000</v>
      </c>
      <c r="K966" s="29" t="str">
        <f t="shared" si="18"/>
        <v>Бард</v>
      </c>
      <c r="L966" s="29" t="s">
        <v>885</v>
      </c>
    </row>
    <row r="967" spans="1:12">
      <c r="A967">
        <v>6705580</v>
      </c>
      <c r="B967" t="s">
        <v>363</v>
      </c>
      <c r="C967" t="s">
        <v>100</v>
      </c>
      <c r="D967" t="s">
        <v>101</v>
      </c>
      <c r="E967">
        <v>45285</v>
      </c>
      <c r="F967" t="s">
        <v>62</v>
      </c>
      <c r="G967" s="16">
        <v>40</v>
      </c>
      <c r="H967" s="16">
        <v>3556001</v>
      </c>
      <c r="I967" s="16">
        <v>14224004</v>
      </c>
      <c r="K967" s="29" t="str">
        <f t="shared" si="18"/>
        <v>Спир</v>
      </c>
      <c r="L967" s="29" t="s">
        <v>885</v>
      </c>
    </row>
    <row r="968" spans="1:12">
      <c r="A968">
        <v>6703163</v>
      </c>
      <c r="B968" t="s">
        <v>364</v>
      </c>
      <c r="C968" t="s">
        <v>192</v>
      </c>
      <c r="D968" t="s">
        <v>193</v>
      </c>
      <c r="E968">
        <v>18521</v>
      </c>
      <c r="F968" t="s">
        <v>49</v>
      </c>
      <c r="G968" s="16">
        <v>100</v>
      </c>
      <c r="H968" s="16">
        <v>5501000</v>
      </c>
      <c r="I968" s="16">
        <v>5501000</v>
      </c>
      <c r="K968" s="29" t="str">
        <f t="shared" si="18"/>
        <v>Бард</v>
      </c>
      <c r="L968" s="29" t="s">
        <v>885</v>
      </c>
    </row>
    <row r="969" spans="1:12">
      <c r="A969">
        <v>6703133</v>
      </c>
      <c r="B969" t="s">
        <v>364</v>
      </c>
      <c r="C969" t="s">
        <v>102</v>
      </c>
      <c r="D969" t="s">
        <v>103</v>
      </c>
      <c r="E969">
        <v>45284</v>
      </c>
      <c r="F969" t="s">
        <v>61</v>
      </c>
      <c r="G969" s="16">
        <v>3220</v>
      </c>
      <c r="H969" s="16">
        <v>3590777</v>
      </c>
      <c r="I969" s="16">
        <v>1156230194</v>
      </c>
      <c r="K969" s="29" t="str">
        <f t="shared" si="18"/>
        <v>Спир</v>
      </c>
      <c r="L969" s="29" t="s">
        <v>885</v>
      </c>
    </row>
    <row r="970" spans="1:12">
      <c r="A970">
        <v>6702122</v>
      </c>
      <c r="B970" t="s">
        <v>365</v>
      </c>
      <c r="C970" t="s">
        <v>50</v>
      </c>
      <c r="D970" t="s">
        <v>51</v>
      </c>
      <c r="E970">
        <v>18521</v>
      </c>
      <c r="F970" t="s">
        <v>49</v>
      </c>
      <c r="G970" s="16">
        <v>600</v>
      </c>
      <c r="H970" s="16">
        <v>5500000</v>
      </c>
      <c r="I970" s="16">
        <v>33000000</v>
      </c>
      <c r="K970" s="29" t="str">
        <f t="shared" si="18"/>
        <v>Бард</v>
      </c>
      <c r="L970" s="29" t="s">
        <v>885</v>
      </c>
    </row>
    <row r="971" spans="1:12">
      <c r="A971">
        <v>6702116</v>
      </c>
      <c r="B971" t="s">
        <v>365</v>
      </c>
      <c r="C971" t="s">
        <v>366</v>
      </c>
      <c r="D971" t="s">
        <v>367</v>
      </c>
      <c r="E971">
        <v>45433</v>
      </c>
      <c r="F971" t="s">
        <v>63</v>
      </c>
      <c r="G971" s="16">
        <v>30</v>
      </c>
      <c r="H971" s="16">
        <v>4491200</v>
      </c>
      <c r="I971" s="16">
        <v>13473600</v>
      </c>
      <c r="K971" s="29" t="str">
        <f t="shared" si="18"/>
        <v>Спир</v>
      </c>
      <c r="L971" s="29" t="s">
        <v>885</v>
      </c>
    </row>
    <row r="972" spans="1:12">
      <c r="A972">
        <v>6702099</v>
      </c>
      <c r="B972" t="s">
        <v>365</v>
      </c>
      <c r="C972" t="s">
        <v>205</v>
      </c>
      <c r="D972" t="s">
        <v>206</v>
      </c>
      <c r="E972">
        <v>45285</v>
      </c>
      <c r="F972" t="s">
        <v>62</v>
      </c>
      <c r="G972" s="16">
        <v>250</v>
      </c>
      <c r="H972" s="16">
        <v>3566000</v>
      </c>
      <c r="I972" s="16">
        <v>89150000</v>
      </c>
      <c r="K972" s="29" t="str">
        <f t="shared" si="18"/>
        <v>Спир</v>
      </c>
      <c r="L972" s="29" t="s">
        <v>430</v>
      </c>
    </row>
    <row r="973" spans="1:12">
      <c r="A973">
        <v>6700859</v>
      </c>
      <c r="B973" t="s">
        <v>365</v>
      </c>
      <c r="C973" t="s">
        <v>136</v>
      </c>
      <c r="D973" t="s">
        <v>137</v>
      </c>
      <c r="E973">
        <v>45284</v>
      </c>
      <c r="F973" t="s">
        <v>61</v>
      </c>
      <c r="G973" s="16">
        <v>100</v>
      </c>
      <c r="H973" s="16">
        <v>3589040</v>
      </c>
      <c r="I973" s="16">
        <v>35890400</v>
      </c>
      <c r="K973" s="29" t="str">
        <f t="shared" si="18"/>
        <v>Спир</v>
      </c>
      <c r="L973" s="29" t="s">
        <v>885</v>
      </c>
    </row>
    <row r="974" spans="1:12">
      <c r="A974">
        <v>6700858</v>
      </c>
      <c r="B974" t="s">
        <v>365</v>
      </c>
      <c r="C974" t="s">
        <v>102</v>
      </c>
      <c r="D974" t="s">
        <v>103</v>
      </c>
      <c r="E974">
        <v>45284</v>
      </c>
      <c r="F974" t="s">
        <v>61</v>
      </c>
      <c r="G974" s="16">
        <v>920</v>
      </c>
      <c r="H974" s="16">
        <v>3589588</v>
      </c>
      <c r="I974" s="16">
        <v>330242096</v>
      </c>
      <c r="K974" s="29" t="str">
        <f t="shared" si="18"/>
        <v>Спир</v>
      </c>
      <c r="L974" s="29" t="s">
        <v>885</v>
      </c>
    </row>
    <row r="975" spans="1:12">
      <c r="A975">
        <v>6700857</v>
      </c>
      <c r="B975" t="s">
        <v>365</v>
      </c>
      <c r="C975" t="s">
        <v>187</v>
      </c>
      <c r="D975" t="s">
        <v>104</v>
      </c>
      <c r="E975">
        <v>45284</v>
      </c>
      <c r="F975" t="s">
        <v>61</v>
      </c>
      <c r="G975" s="16">
        <v>1600</v>
      </c>
      <c r="H975" s="16">
        <v>3589788</v>
      </c>
      <c r="I975" s="16">
        <v>574366080</v>
      </c>
      <c r="K975" s="29" t="str">
        <f t="shared" si="18"/>
        <v>Спир</v>
      </c>
      <c r="L975" s="29" t="s">
        <v>885</v>
      </c>
    </row>
    <row r="976" spans="1:12">
      <c r="A976">
        <v>6700856</v>
      </c>
      <c r="B976" t="s">
        <v>365</v>
      </c>
      <c r="C976" t="s">
        <v>185</v>
      </c>
      <c r="D976" t="s">
        <v>186</v>
      </c>
      <c r="E976">
        <v>45284</v>
      </c>
      <c r="F976" t="s">
        <v>61</v>
      </c>
      <c r="G976" s="16">
        <v>200</v>
      </c>
      <c r="H976" s="16">
        <v>3592000</v>
      </c>
      <c r="I976" s="16">
        <v>71840000</v>
      </c>
      <c r="K976" s="29" t="str">
        <f t="shared" si="18"/>
        <v>Спир</v>
      </c>
      <c r="L976" s="29" t="s">
        <v>885</v>
      </c>
    </row>
    <row r="977" spans="1:12">
      <c r="A977">
        <v>6700855</v>
      </c>
      <c r="B977" t="s">
        <v>365</v>
      </c>
      <c r="C977" t="s">
        <v>293</v>
      </c>
      <c r="D977" t="s">
        <v>242</v>
      </c>
      <c r="E977">
        <v>45284</v>
      </c>
      <c r="F977" t="s">
        <v>61</v>
      </c>
      <c r="G977" s="16">
        <v>50</v>
      </c>
      <c r="H977" s="16">
        <v>3592000</v>
      </c>
      <c r="I977" s="16">
        <v>17960000</v>
      </c>
      <c r="K977" s="29" t="str">
        <f t="shared" si="18"/>
        <v>Спир</v>
      </c>
      <c r="L977" s="29" t="s">
        <v>430</v>
      </c>
    </row>
    <row r="978" spans="1:12">
      <c r="A978">
        <v>6700854</v>
      </c>
      <c r="B978" t="s">
        <v>365</v>
      </c>
      <c r="C978" t="s">
        <v>181</v>
      </c>
      <c r="D978" t="s">
        <v>182</v>
      </c>
      <c r="E978">
        <v>45284</v>
      </c>
      <c r="F978" t="s">
        <v>61</v>
      </c>
      <c r="G978" s="16">
        <v>100</v>
      </c>
      <c r="H978" s="16">
        <v>3592000</v>
      </c>
      <c r="I978" s="16">
        <v>35920000</v>
      </c>
      <c r="K978" s="29" t="str">
        <f t="shared" si="18"/>
        <v>Спир</v>
      </c>
      <c r="L978" s="29" t="s">
        <v>885</v>
      </c>
    </row>
    <row r="979" spans="1:12">
      <c r="A979">
        <v>6700853</v>
      </c>
      <c r="B979" t="s">
        <v>365</v>
      </c>
      <c r="C979" t="s">
        <v>274</v>
      </c>
      <c r="D979" t="s">
        <v>281</v>
      </c>
      <c r="E979">
        <v>45284</v>
      </c>
      <c r="F979" t="s">
        <v>61</v>
      </c>
      <c r="G979" s="16">
        <v>100</v>
      </c>
      <c r="H979" s="16">
        <v>3592000</v>
      </c>
      <c r="I979" s="16">
        <v>35920000</v>
      </c>
      <c r="K979" s="29" t="str">
        <f t="shared" si="18"/>
        <v>Спир</v>
      </c>
      <c r="L979" s="29" t="s">
        <v>885</v>
      </c>
    </row>
    <row r="980" spans="1:12">
      <c r="A980">
        <v>6699514</v>
      </c>
      <c r="B980" t="s">
        <v>368</v>
      </c>
      <c r="C980" t="s">
        <v>366</v>
      </c>
      <c r="D980" t="s">
        <v>367</v>
      </c>
      <c r="E980">
        <v>45433</v>
      </c>
      <c r="F980" t="s">
        <v>63</v>
      </c>
      <c r="G980" s="16">
        <v>40</v>
      </c>
      <c r="H980" s="16">
        <v>4491200</v>
      </c>
      <c r="I980" s="16">
        <v>17964800</v>
      </c>
      <c r="K980" s="29" t="str">
        <f t="shared" si="18"/>
        <v>Спир</v>
      </c>
      <c r="L980" s="29" t="s">
        <v>885</v>
      </c>
    </row>
    <row r="981" spans="1:12">
      <c r="A981">
        <v>6697873</v>
      </c>
      <c r="B981" t="s">
        <v>368</v>
      </c>
      <c r="C981" t="s">
        <v>294</v>
      </c>
      <c r="D981" t="s">
        <v>258</v>
      </c>
      <c r="E981">
        <v>45433</v>
      </c>
      <c r="F981" t="s">
        <v>63</v>
      </c>
      <c r="G981" s="16">
        <v>20</v>
      </c>
      <c r="H981" s="16">
        <v>4491200</v>
      </c>
      <c r="I981" s="16">
        <v>8982400</v>
      </c>
      <c r="K981" s="29" t="str">
        <f t="shared" si="18"/>
        <v>Спир</v>
      </c>
      <c r="L981" s="29" t="s">
        <v>885</v>
      </c>
    </row>
    <row r="982" spans="1:12">
      <c r="A982">
        <v>6697856</v>
      </c>
      <c r="B982" t="s">
        <v>368</v>
      </c>
      <c r="C982" t="s">
        <v>102</v>
      </c>
      <c r="D982" t="s">
        <v>103</v>
      </c>
      <c r="E982">
        <v>45284</v>
      </c>
      <c r="F982" t="s">
        <v>61</v>
      </c>
      <c r="G982" s="16">
        <v>2300</v>
      </c>
      <c r="H982" s="16">
        <v>3591788</v>
      </c>
      <c r="I982" s="16">
        <v>826111240</v>
      </c>
      <c r="K982" s="29" t="str">
        <f t="shared" si="18"/>
        <v>Спир</v>
      </c>
      <c r="L982" s="29" t="s">
        <v>885</v>
      </c>
    </row>
    <row r="983" spans="1:12">
      <c r="A983">
        <v>6696578</v>
      </c>
      <c r="B983" t="s">
        <v>306</v>
      </c>
      <c r="C983" t="s">
        <v>179</v>
      </c>
      <c r="D983" t="s">
        <v>180</v>
      </c>
      <c r="E983">
        <v>78261</v>
      </c>
      <c r="F983" t="s">
        <v>239</v>
      </c>
      <c r="G983" s="16">
        <v>6100</v>
      </c>
      <c r="H983" s="16">
        <v>35560000</v>
      </c>
      <c r="I983" s="16">
        <v>216916000</v>
      </c>
      <c r="K983" s="29" t="str">
        <f t="shared" si="18"/>
        <v>Спир</v>
      </c>
      <c r="L983" s="29" t="s">
        <v>885</v>
      </c>
    </row>
    <row r="984" spans="1:12">
      <c r="A984">
        <v>6696431</v>
      </c>
      <c r="B984" t="s">
        <v>306</v>
      </c>
      <c r="C984" t="s">
        <v>142</v>
      </c>
      <c r="D984" t="s">
        <v>143</v>
      </c>
      <c r="E984">
        <v>45285</v>
      </c>
      <c r="F984" t="s">
        <v>62</v>
      </c>
      <c r="G984" s="16">
        <v>3210</v>
      </c>
      <c r="H984" s="16">
        <v>3556111</v>
      </c>
      <c r="I984" s="16">
        <v>1141511631</v>
      </c>
      <c r="K984" s="29" t="str">
        <f t="shared" si="18"/>
        <v>Спир</v>
      </c>
      <c r="L984" s="29" t="s">
        <v>885</v>
      </c>
    </row>
    <row r="985" spans="1:12">
      <c r="A985">
        <v>6694733</v>
      </c>
      <c r="B985" t="s">
        <v>306</v>
      </c>
      <c r="C985" t="s">
        <v>50</v>
      </c>
      <c r="D985" t="s">
        <v>51</v>
      </c>
      <c r="E985">
        <v>18521</v>
      </c>
      <c r="F985" t="s">
        <v>49</v>
      </c>
      <c r="G985" s="16">
        <v>700</v>
      </c>
      <c r="H985" s="16">
        <v>5500000</v>
      </c>
      <c r="I985" s="16">
        <v>38500000</v>
      </c>
      <c r="K985" s="29" t="str">
        <f t="shared" si="18"/>
        <v>Бард</v>
      </c>
      <c r="L985" s="29" t="s">
        <v>885</v>
      </c>
    </row>
    <row r="986" spans="1:12">
      <c r="A986">
        <v>6694702</v>
      </c>
      <c r="B986" t="s">
        <v>306</v>
      </c>
      <c r="C986" t="s">
        <v>94</v>
      </c>
      <c r="D986" t="s">
        <v>95</v>
      </c>
      <c r="E986">
        <v>45285</v>
      </c>
      <c r="F986" t="s">
        <v>62</v>
      </c>
      <c r="G986" s="16">
        <v>400</v>
      </c>
      <c r="H986" s="16">
        <v>3556007</v>
      </c>
      <c r="I986" s="16">
        <v>142240280</v>
      </c>
      <c r="K986" s="29" t="str">
        <f t="shared" si="18"/>
        <v>Спир</v>
      </c>
      <c r="L986" s="29" t="s">
        <v>885</v>
      </c>
    </row>
    <row r="987" spans="1:12">
      <c r="A987">
        <v>6693070</v>
      </c>
      <c r="B987" t="s">
        <v>369</v>
      </c>
      <c r="C987" t="s">
        <v>102</v>
      </c>
      <c r="D987" t="s">
        <v>103</v>
      </c>
      <c r="E987">
        <v>45284</v>
      </c>
      <c r="F987" t="s">
        <v>61</v>
      </c>
      <c r="G987" s="16">
        <v>3220</v>
      </c>
      <c r="H987" s="16">
        <v>3589777</v>
      </c>
      <c r="I987" s="16">
        <v>1155908194</v>
      </c>
      <c r="K987" s="29" t="str">
        <f t="shared" si="18"/>
        <v>Спир</v>
      </c>
      <c r="L987" s="29" t="s">
        <v>430</v>
      </c>
    </row>
    <row r="988" spans="1:12">
      <c r="A988">
        <v>6691993</v>
      </c>
      <c r="B988" t="s">
        <v>369</v>
      </c>
      <c r="C988" t="s">
        <v>50</v>
      </c>
      <c r="D988" t="s">
        <v>51</v>
      </c>
      <c r="E988">
        <v>18521</v>
      </c>
      <c r="F988" t="s">
        <v>49</v>
      </c>
      <c r="G988" s="16">
        <v>500</v>
      </c>
      <c r="H988" s="16">
        <v>5500000</v>
      </c>
      <c r="I988" s="16">
        <v>27500000</v>
      </c>
      <c r="K988" s="29" t="str">
        <f t="shared" si="18"/>
        <v>Бард</v>
      </c>
      <c r="L988" s="29" t="s">
        <v>885</v>
      </c>
    </row>
    <row r="989" spans="1:12">
      <c r="A989">
        <v>6691992</v>
      </c>
      <c r="B989" t="s">
        <v>369</v>
      </c>
      <c r="C989" t="s">
        <v>192</v>
      </c>
      <c r="D989" t="s">
        <v>193</v>
      </c>
      <c r="E989">
        <v>18521</v>
      </c>
      <c r="F989" t="s">
        <v>49</v>
      </c>
      <c r="G989" s="16">
        <v>100</v>
      </c>
      <c r="H989" s="16">
        <v>5501000</v>
      </c>
      <c r="I989" s="16">
        <v>5501000</v>
      </c>
      <c r="K989" s="29" t="str">
        <f t="shared" si="18"/>
        <v>Бард</v>
      </c>
      <c r="L989" s="29" t="s">
        <v>885</v>
      </c>
    </row>
    <row r="990" spans="1:12">
      <c r="A990">
        <v>6691991</v>
      </c>
      <c r="B990" t="s">
        <v>369</v>
      </c>
      <c r="C990" t="s">
        <v>192</v>
      </c>
      <c r="D990" t="s">
        <v>193</v>
      </c>
      <c r="E990">
        <v>18521</v>
      </c>
      <c r="F990" t="s">
        <v>49</v>
      </c>
      <c r="G990" s="16">
        <v>100</v>
      </c>
      <c r="H990" s="16">
        <v>5501000</v>
      </c>
      <c r="I990" s="16">
        <v>5501000</v>
      </c>
      <c r="K990" s="29" t="str">
        <f t="shared" si="18"/>
        <v>Бард</v>
      </c>
      <c r="L990" s="29" t="s">
        <v>885</v>
      </c>
    </row>
    <row r="991" spans="1:12">
      <c r="A991">
        <v>6691959</v>
      </c>
      <c r="B991" t="s">
        <v>369</v>
      </c>
      <c r="C991" t="s">
        <v>81</v>
      </c>
      <c r="D991" t="s">
        <v>82</v>
      </c>
      <c r="E991">
        <v>45285</v>
      </c>
      <c r="F991" t="s">
        <v>62</v>
      </c>
      <c r="G991" s="16">
        <v>450</v>
      </c>
      <c r="H991" s="16">
        <v>3556001</v>
      </c>
      <c r="I991" s="16">
        <v>160020045</v>
      </c>
      <c r="K991" s="29" t="str">
        <f t="shared" si="18"/>
        <v>Спир</v>
      </c>
      <c r="L991" s="29" t="s">
        <v>430</v>
      </c>
    </row>
    <row r="992" spans="1:12">
      <c r="A992">
        <v>6691958</v>
      </c>
      <c r="B992" t="s">
        <v>369</v>
      </c>
      <c r="C992" t="s">
        <v>140</v>
      </c>
      <c r="D992" t="s">
        <v>141</v>
      </c>
      <c r="E992">
        <v>45285</v>
      </c>
      <c r="F992" t="s">
        <v>62</v>
      </c>
      <c r="G992" s="16">
        <v>100</v>
      </c>
      <c r="H992" s="16">
        <v>3556002</v>
      </c>
      <c r="I992" s="16">
        <v>35560020</v>
      </c>
      <c r="K992" s="29" t="str">
        <f t="shared" si="18"/>
        <v>Спир</v>
      </c>
      <c r="L992" s="29" t="s">
        <v>885</v>
      </c>
    </row>
    <row r="993" spans="1:12">
      <c r="A993">
        <v>6687610</v>
      </c>
      <c r="B993" t="s">
        <v>370</v>
      </c>
      <c r="C993" t="s">
        <v>102</v>
      </c>
      <c r="D993" t="s">
        <v>103</v>
      </c>
      <c r="E993">
        <v>45284</v>
      </c>
      <c r="F993" t="s">
        <v>61</v>
      </c>
      <c r="G993" s="16">
        <v>3220</v>
      </c>
      <c r="H993" s="16">
        <v>3589888</v>
      </c>
      <c r="I993" s="16">
        <v>1155943936</v>
      </c>
      <c r="K993" s="29" t="str">
        <f t="shared" si="18"/>
        <v>Спир</v>
      </c>
      <c r="L993" s="29" t="s">
        <v>885</v>
      </c>
    </row>
    <row r="994" spans="1:12">
      <c r="A994">
        <v>6687609</v>
      </c>
      <c r="B994" t="s">
        <v>370</v>
      </c>
      <c r="C994" t="s">
        <v>291</v>
      </c>
      <c r="D994" t="s">
        <v>292</v>
      </c>
      <c r="E994">
        <v>45285</v>
      </c>
      <c r="F994" t="s">
        <v>62</v>
      </c>
      <c r="G994" s="16">
        <v>100</v>
      </c>
      <c r="H994" s="16">
        <v>3560000</v>
      </c>
      <c r="I994" s="16">
        <v>35600000</v>
      </c>
      <c r="K994" s="29" t="str">
        <f t="shared" si="18"/>
        <v>Спир</v>
      </c>
      <c r="L994" s="29" t="s">
        <v>885</v>
      </c>
    </row>
    <row r="995" spans="1:12">
      <c r="A995">
        <v>6685521</v>
      </c>
      <c r="B995" t="s">
        <v>370</v>
      </c>
      <c r="C995" t="s">
        <v>50</v>
      </c>
      <c r="D995" t="s">
        <v>51</v>
      </c>
      <c r="E995">
        <v>18521</v>
      </c>
      <c r="F995" t="s">
        <v>49</v>
      </c>
      <c r="G995" s="16">
        <v>300</v>
      </c>
      <c r="H995" s="16">
        <v>5500000</v>
      </c>
      <c r="I995" s="16">
        <v>16500000</v>
      </c>
      <c r="K995" s="29" t="str">
        <f t="shared" si="18"/>
        <v>Бард</v>
      </c>
      <c r="L995" s="29" t="s">
        <v>430</v>
      </c>
    </row>
    <row r="996" spans="1:12">
      <c r="A996">
        <v>6685520</v>
      </c>
      <c r="B996" t="s">
        <v>370</v>
      </c>
      <c r="C996" t="s">
        <v>133</v>
      </c>
      <c r="D996" t="s">
        <v>58</v>
      </c>
      <c r="E996">
        <v>18521</v>
      </c>
      <c r="F996" t="s">
        <v>49</v>
      </c>
      <c r="G996" s="16">
        <v>100</v>
      </c>
      <c r="H996" s="16">
        <v>5500005</v>
      </c>
      <c r="I996" s="16">
        <v>5500005</v>
      </c>
      <c r="K996" s="29" t="str">
        <f t="shared" si="18"/>
        <v>Бард</v>
      </c>
      <c r="L996" s="29" t="s">
        <v>885</v>
      </c>
    </row>
    <row r="997" spans="1:12">
      <c r="A997">
        <v>6685519</v>
      </c>
      <c r="B997" t="s">
        <v>370</v>
      </c>
      <c r="C997" t="s">
        <v>47</v>
      </c>
      <c r="D997" t="s">
        <v>48</v>
      </c>
      <c r="E997">
        <v>18521</v>
      </c>
      <c r="F997" t="s">
        <v>49</v>
      </c>
      <c r="G997" s="16">
        <v>300</v>
      </c>
      <c r="H997" s="16">
        <v>5500205</v>
      </c>
      <c r="I997" s="16">
        <v>16500615</v>
      </c>
      <c r="K997" s="29" t="str">
        <f t="shared" si="18"/>
        <v>Бард</v>
      </c>
      <c r="L997" s="29" t="s">
        <v>885</v>
      </c>
    </row>
    <row r="998" spans="1:12">
      <c r="A998">
        <v>6683751</v>
      </c>
      <c r="B998" t="s">
        <v>371</v>
      </c>
      <c r="C998" t="s">
        <v>179</v>
      </c>
      <c r="D998" t="s">
        <v>180</v>
      </c>
      <c r="E998">
        <v>78261</v>
      </c>
      <c r="F998" t="s">
        <v>239</v>
      </c>
      <c r="G998" s="16">
        <v>6100</v>
      </c>
      <c r="H998" s="16">
        <v>35560000</v>
      </c>
      <c r="I998" s="16">
        <v>216916000</v>
      </c>
      <c r="K998" s="29" t="str">
        <f t="shared" si="18"/>
        <v>Спир</v>
      </c>
      <c r="L998" s="29" t="s">
        <v>885</v>
      </c>
    </row>
    <row r="999" spans="1:12">
      <c r="A999">
        <v>6681602</v>
      </c>
      <c r="B999" t="s">
        <v>371</v>
      </c>
      <c r="C999" t="s">
        <v>50</v>
      </c>
      <c r="D999" t="s">
        <v>51</v>
      </c>
      <c r="E999">
        <v>18521</v>
      </c>
      <c r="F999" t="s">
        <v>49</v>
      </c>
      <c r="G999" s="16">
        <v>1000</v>
      </c>
      <c r="H999" s="16">
        <v>5500000</v>
      </c>
      <c r="I999" s="16">
        <v>55000000</v>
      </c>
      <c r="K999" s="29" t="str">
        <f t="shared" si="18"/>
        <v>Бард</v>
      </c>
      <c r="L999" s="29" t="s">
        <v>885</v>
      </c>
    </row>
    <row r="1000" spans="1:12">
      <c r="A1000">
        <v>6681590</v>
      </c>
      <c r="B1000" t="s">
        <v>371</v>
      </c>
      <c r="C1000" t="s">
        <v>372</v>
      </c>
      <c r="D1000" t="s">
        <v>373</v>
      </c>
      <c r="E1000">
        <v>45433</v>
      </c>
      <c r="F1000" t="s">
        <v>63</v>
      </c>
      <c r="G1000" s="16">
        <v>260</v>
      </c>
      <c r="H1000" s="16">
        <v>4491200</v>
      </c>
      <c r="I1000" s="16">
        <v>116771200</v>
      </c>
      <c r="K1000" s="29" t="str">
        <f t="shared" si="18"/>
        <v>Спир</v>
      </c>
      <c r="L1000" s="29" t="s">
        <v>430</v>
      </c>
    </row>
    <row r="1001" spans="1:12">
      <c r="A1001">
        <v>6681581</v>
      </c>
      <c r="B1001" t="s">
        <v>371</v>
      </c>
      <c r="C1001" t="s">
        <v>293</v>
      </c>
      <c r="D1001" t="s">
        <v>242</v>
      </c>
      <c r="E1001">
        <v>45285</v>
      </c>
      <c r="F1001" t="s">
        <v>62</v>
      </c>
      <c r="G1001" s="16">
        <v>50</v>
      </c>
      <c r="H1001" s="16">
        <v>3556000</v>
      </c>
      <c r="I1001" s="16">
        <v>17780000</v>
      </c>
      <c r="K1001" s="29" t="str">
        <f t="shared" si="18"/>
        <v>Спир</v>
      </c>
      <c r="L1001" s="29" t="s">
        <v>885</v>
      </c>
    </row>
    <row r="1002" spans="1:12">
      <c r="A1002">
        <v>6681580</v>
      </c>
      <c r="B1002" t="s">
        <v>371</v>
      </c>
      <c r="C1002" t="s">
        <v>98</v>
      </c>
      <c r="D1002" t="s">
        <v>99</v>
      </c>
      <c r="E1002">
        <v>45285</v>
      </c>
      <c r="F1002" t="s">
        <v>62</v>
      </c>
      <c r="G1002" s="16">
        <v>400</v>
      </c>
      <c r="H1002" s="16">
        <v>3556001</v>
      </c>
      <c r="I1002" s="16">
        <v>142240040</v>
      </c>
      <c r="K1002" s="29" t="str">
        <f t="shared" si="18"/>
        <v>Спир</v>
      </c>
      <c r="L1002" s="29" t="s">
        <v>430</v>
      </c>
    </row>
    <row r="1003" spans="1:12">
      <c r="A1003">
        <v>6681579</v>
      </c>
      <c r="B1003" t="s">
        <v>371</v>
      </c>
      <c r="C1003" t="s">
        <v>226</v>
      </c>
      <c r="D1003" t="s">
        <v>227</v>
      </c>
      <c r="E1003">
        <v>45285</v>
      </c>
      <c r="F1003" t="s">
        <v>62</v>
      </c>
      <c r="G1003" s="16">
        <v>100</v>
      </c>
      <c r="H1003" s="16">
        <v>3558010</v>
      </c>
      <c r="I1003" s="16">
        <v>35580100</v>
      </c>
      <c r="K1003" s="29" t="str">
        <f t="shared" si="18"/>
        <v>Спир</v>
      </c>
      <c r="L1003" s="29" t="s">
        <v>885</v>
      </c>
    </row>
    <row r="1004" spans="1:12">
      <c r="A1004">
        <v>6679805</v>
      </c>
      <c r="B1004" t="s">
        <v>374</v>
      </c>
      <c r="C1004" t="s">
        <v>228</v>
      </c>
      <c r="D1004" t="s">
        <v>229</v>
      </c>
      <c r="E1004">
        <v>45433</v>
      </c>
      <c r="F1004" t="s">
        <v>63</v>
      </c>
      <c r="G1004" s="16">
        <v>30</v>
      </c>
      <c r="H1004" s="16">
        <v>4491200</v>
      </c>
      <c r="I1004" s="16">
        <v>13473600</v>
      </c>
      <c r="K1004" s="29" t="str">
        <f t="shared" si="18"/>
        <v>Спир</v>
      </c>
      <c r="L1004" s="29" t="s">
        <v>885</v>
      </c>
    </row>
    <row r="1005" spans="1:12">
      <c r="A1005">
        <v>6679783</v>
      </c>
      <c r="B1005" t="s">
        <v>374</v>
      </c>
      <c r="C1005" t="s">
        <v>249</v>
      </c>
      <c r="D1005" t="s">
        <v>250</v>
      </c>
      <c r="E1005">
        <v>45285</v>
      </c>
      <c r="F1005" t="s">
        <v>62</v>
      </c>
      <c r="G1005" s="16">
        <v>1000</v>
      </c>
      <c r="H1005" s="16">
        <v>3556777</v>
      </c>
      <c r="I1005" s="16">
        <v>355677700</v>
      </c>
      <c r="K1005" s="29" t="str">
        <f t="shared" si="18"/>
        <v>Спир</v>
      </c>
      <c r="L1005" s="29" t="s">
        <v>885</v>
      </c>
    </row>
    <row r="1006" spans="1:12">
      <c r="A1006">
        <v>6677483</v>
      </c>
      <c r="B1006" t="s">
        <v>374</v>
      </c>
      <c r="C1006" t="s">
        <v>50</v>
      </c>
      <c r="D1006" t="s">
        <v>51</v>
      </c>
      <c r="E1006">
        <v>18521</v>
      </c>
      <c r="F1006" t="s">
        <v>49</v>
      </c>
      <c r="G1006" s="16">
        <v>700</v>
      </c>
      <c r="H1006" s="16">
        <v>5500000</v>
      </c>
      <c r="I1006" s="16">
        <v>38500000</v>
      </c>
      <c r="K1006" s="29" t="str">
        <f t="shared" si="18"/>
        <v>Бард</v>
      </c>
      <c r="L1006" s="29" t="s">
        <v>885</v>
      </c>
    </row>
    <row r="1007" spans="1:12">
      <c r="A1007">
        <v>6677452</v>
      </c>
      <c r="B1007" t="s">
        <v>374</v>
      </c>
      <c r="C1007" t="s">
        <v>253</v>
      </c>
      <c r="D1007" t="s">
        <v>254</v>
      </c>
      <c r="E1007">
        <v>45433</v>
      </c>
      <c r="F1007" t="s">
        <v>63</v>
      </c>
      <c r="G1007" s="16">
        <v>200</v>
      </c>
      <c r="H1007" s="16">
        <v>4491200</v>
      </c>
      <c r="I1007" s="16">
        <v>89824000</v>
      </c>
      <c r="K1007" s="29" t="str">
        <f t="shared" si="18"/>
        <v>Спир</v>
      </c>
      <c r="L1007" s="29" t="s">
        <v>885</v>
      </c>
    </row>
    <row r="1008" spans="1:12">
      <c r="A1008">
        <v>6677451</v>
      </c>
      <c r="B1008" t="s">
        <v>374</v>
      </c>
      <c r="C1008" t="s">
        <v>105</v>
      </c>
      <c r="D1008" t="s">
        <v>106</v>
      </c>
      <c r="E1008">
        <v>45433</v>
      </c>
      <c r="F1008" t="s">
        <v>63</v>
      </c>
      <c r="G1008" s="16">
        <v>50</v>
      </c>
      <c r="H1008" s="16">
        <v>4492000</v>
      </c>
      <c r="I1008" s="16">
        <v>22460000</v>
      </c>
      <c r="K1008" s="29" t="str">
        <f t="shared" si="18"/>
        <v>Спир</v>
      </c>
      <c r="L1008" s="29" t="s">
        <v>885</v>
      </c>
    </row>
    <row r="1009" spans="1:12">
      <c r="A1009">
        <v>6677433</v>
      </c>
      <c r="B1009" t="s">
        <v>374</v>
      </c>
      <c r="C1009" t="s">
        <v>102</v>
      </c>
      <c r="D1009" t="s">
        <v>103</v>
      </c>
      <c r="E1009">
        <v>45284</v>
      </c>
      <c r="F1009" t="s">
        <v>61</v>
      </c>
      <c r="G1009" s="16">
        <v>3220</v>
      </c>
      <c r="H1009" s="16">
        <v>3589777</v>
      </c>
      <c r="I1009" s="16">
        <v>1155908194</v>
      </c>
      <c r="K1009" s="29" t="str">
        <f t="shared" si="18"/>
        <v>Спир</v>
      </c>
      <c r="L1009" s="29" t="s">
        <v>885</v>
      </c>
    </row>
    <row r="1010" spans="1:12">
      <c r="A1010">
        <v>6675404</v>
      </c>
      <c r="B1010" t="s">
        <v>307</v>
      </c>
      <c r="C1010" t="s">
        <v>75</v>
      </c>
      <c r="D1010" t="s">
        <v>76</v>
      </c>
      <c r="E1010">
        <v>45285</v>
      </c>
      <c r="F1010" t="s">
        <v>62</v>
      </c>
      <c r="G1010" s="16">
        <v>50</v>
      </c>
      <c r="H1010" s="16">
        <v>3556000</v>
      </c>
      <c r="I1010" s="16">
        <v>17780000</v>
      </c>
      <c r="K1010" s="29" t="str">
        <f t="shared" si="18"/>
        <v>Спир</v>
      </c>
      <c r="L1010" s="29" t="s">
        <v>430</v>
      </c>
    </row>
    <row r="1011" spans="1:12">
      <c r="A1011">
        <v>6673378</v>
      </c>
      <c r="B1011" t="s">
        <v>307</v>
      </c>
      <c r="C1011" t="s">
        <v>50</v>
      </c>
      <c r="D1011" t="s">
        <v>51</v>
      </c>
      <c r="E1011">
        <v>18521</v>
      </c>
      <c r="F1011" t="s">
        <v>49</v>
      </c>
      <c r="G1011" s="16">
        <v>700</v>
      </c>
      <c r="H1011" s="16">
        <v>5500000</v>
      </c>
      <c r="I1011" s="16">
        <v>38500000</v>
      </c>
      <c r="K1011" s="29" t="str">
        <f t="shared" si="18"/>
        <v>Бард</v>
      </c>
      <c r="L1011" s="29" t="s">
        <v>885</v>
      </c>
    </row>
    <row r="1012" spans="1:12">
      <c r="A1012">
        <v>6673364</v>
      </c>
      <c r="B1012" t="s">
        <v>307</v>
      </c>
      <c r="C1012" t="s">
        <v>85</v>
      </c>
      <c r="D1012" t="s">
        <v>74</v>
      </c>
      <c r="E1012">
        <v>45433</v>
      </c>
      <c r="F1012" t="s">
        <v>63</v>
      </c>
      <c r="G1012" s="16">
        <v>100</v>
      </c>
      <c r="H1012" s="16">
        <v>4492000</v>
      </c>
      <c r="I1012" s="16">
        <v>44920000</v>
      </c>
      <c r="K1012" s="29" t="str">
        <f t="shared" si="18"/>
        <v>Спир</v>
      </c>
      <c r="L1012" s="29" t="s">
        <v>885</v>
      </c>
    </row>
    <row r="1013" spans="1:12">
      <c r="A1013">
        <v>6671557</v>
      </c>
      <c r="B1013" t="s">
        <v>308</v>
      </c>
      <c r="C1013" t="s">
        <v>375</v>
      </c>
      <c r="D1013" t="s">
        <v>376</v>
      </c>
      <c r="E1013">
        <v>45433</v>
      </c>
      <c r="F1013" t="s">
        <v>63</v>
      </c>
      <c r="G1013" s="16">
        <v>30</v>
      </c>
      <c r="H1013" s="16">
        <v>4491200</v>
      </c>
      <c r="I1013" s="16">
        <v>13473600</v>
      </c>
      <c r="K1013" s="29" t="str">
        <f t="shared" ref="K1013:K1076" si="19">LEFT(F1013,4)</f>
        <v>Спир</v>
      </c>
      <c r="L1013" s="29" t="s">
        <v>885</v>
      </c>
    </row>
    <row r="1014" spans="1:12">
      <c r="A1014">
        <v>6671539</v>
      </c>
      <c r="B1014" t="s">
        <v>308</v>
      </c>
      <c r="C1014" t="s">
        <v>102</v>
      </c>
      <c r="D1014" t="s">
        <v>103</v>
      </c>
      <c r="E1014">
        <v>45284</v>
      </c>
      <c r="F1014" t="s">
        <v>61</v>
      </c>
      <c r="G1014" s="16">
        <v>3200</v>
      </c>
      <c r="H1014" s="16">
        <v>3589099</v>
      </c>
      <c r="I1014" s="16">
        <v>1148511680</v>
      </c>
      <c r="K1014" s="29" t="str">
        <f t="shared" si="19"/>
        <v>Спир</v>
      </c>
      <c r="L1014" s="29" t="s">
        <v>885</v>
      </c>
    </row>
    <row r="1015" spans="1:12">
      <c r="A1015">
        <v>6671538</v>
      </c>
      <c r="B1015" t="s">
        <v>308</v>
      </c>
      <c r="C1015" t="s">
        <v>222</v>
      </c>
      <c r="D1015" t="s">
        <v>223</v>
      </c>
      <c r="E1015">
        <v>45284</v>
      </c>
      <c r="F1015" t="s">
        <v>61</v>
      </c>
      <c r="G1015" s="16">
        <v>100</v>
      </c>
      <c r="H1015" s="16">
        <v>3591500</v>
      </c>
      <c r="I1015" s="16">
        <v>35915000</v>
      </c>
      <c r="K1015" s="29" t="str">
        <f t="shared" si="19"/>
        <v>Спир</v>
      </c>
      <c r="L1015" s="29" t="s">
        <v>885</v>
      </c>
    </row>
    <row r="1016" spans="1:12">
      <c r="A1016">
        <v>6671534</v>
      </c>
      <c r="B1016" t="s">
        <v>308</v>
      </c>
      <c r="C1016" t="s">
        <v>68</v>
      </c>
      <c r="D1016" t="s">
        <v>69</v>
      </c>
      <c r="E1016">
        <v>45285</v>
      </c>
      <c r="F1016" t="s">
        <v>62</v>
      </c>
      <c r="G1016" s="16">
        <v>20</v>
      </c>
      <c r="H1016" s="16">
        <v>3556001</v>
      </c>
      <c r="I1016" s="16">
        <v>7112002</v>
      </c>
      <c r="K1016" s="29" t="str">
        <f t="shared" si="19"/>
        <v>Спир</v>
      </c>
      <c r="L1016" s="29" t="s">
        <v>885</v>
      </c>
    </row>
    <row r="1017" spans="1:12">
      <c r="A1017">
        <v>6669858</v>
      </c>
      <c r="B1017" t="s">
        <v>308</v>
      </c>
      <c r="C1017" t="s">
        <v>50</v>
      </c>
      <c r="D1017" t="s">
        <v>51</v>
      </c>
      <c r="E1017">
        <v>18521</v>
      </c>
      <c r="F1017" t="s">
        <v>49</v>
      </c>
      <c r="G1017" s="16">
        <v>500</v>
      </c>
      <c r="H1017" s="16">
        <v>5500000</v>
      </c>
      <c r="I1017" s="16">
        <v>27500000</v>
      </c>
      <c r="K1017" s="29" t="str">
        <f t="shared" si="19"/>
        <v>Бард</v>
      </c>
      <c r="L1017" s="29" t="s">
        <v>430</v>
      </c>
    </row>
    <row r="1018" spans="1:12">
      <c r="A1018">
        <v>6669857</v>
      </c>
      <c r="B1018" t="s">
        <v>308</v>
      </c>
      <c r="C1018" t="s">
        <v>192</v>
      </c>
      <c r="D1018" t="s">
        <v>193</v>
      </c>
      <c r="E1018">
        <v>18521</v>
      </c>
      <c r="F1018" t="s">
        <v>49</v>
      </c>
      <c r="G1018" s="16">
        <v>100</v>
      </c>
      <c r="H1018" s="16">
        <v>5501000</v>
      </c>
      <c r="I1018" s="16">
        <v>5501000</v>
      </c>
      <c r="K1018" s="29" t="str">
        <f t="shared" si="19"/>
        <v>Бард</v>
      </c>
      <c r="L1018" s="29" t="s">
        <v>885</v>
      </c>
    </row>
    <row r="1019" spans="1:12">
      <c r="A1019">
        <v>6669856</v>
      </c>
      <c r="B1019" t="s">
        <v>308</v>
      </c>
      <c r="C1019" t="s">
        <v>192</v>
      </c>
      <c r="D1019" t="s">
        <v>193</v>
      </c>
      <c r="E1019">
        <v>18521</v>
      </c>
      <c r="F1019" t="s">
        <v>49</v>
      </c>
      <c r="G1019" s="16">
        <v>100</v>
      </c>
      <c r="H1019" s="16">
        <v>5501000</v>
      </c>
      <c r="I1019" s="16">
        <v>5501000</v>
      </c>
      <c r="K1019" s="29" t="str">
        <f t="shared" si="19"/>
        <v>Бард</v>
      </c>
      <c r="L1019" s="29" t="s">
        <v>885</v>
      </c>
    </row>
    <row r="1020" spans="1:12">
      <c r="A1020">
        <v>6669842</v>
      </c>
      <c r="B1020" t="s">
        <v>308</v>
      </c>
      <c r="C1020" t="s">
        <v>138</v>
      </c>
      <c r="D1020" t="s">
        <v>139</v>
      </c>
      <c r="E1020">
        <v>45433</v>
      </c>
      <c r="F1020" t="s">
        <v>63</v>
      </c>
      <c r="G1020" s="16">
        <v>200</v>
      </c>
      <c r="H1020" s="16">
        <v>4492000</v>
      </c>
      <c r="I1020" s="16">
        <v>89840000</v>
      </c>
      <c r="K1020" s="29" t="str">
        <f t="shared" si="19"/>
        <v>Спир</v>
      </c>
      <c r="L1020" s="29" t="s">
        <v>885</v>
      </c>
    </row>
    <row r="1021" spans="1:12">
      <c r="A1021">
        <v>6669826</v>
      </c>
      <c r="B1021" t="s">
        <v>308</v>
      </c>
      <c r="C1021" t="s">
        <v>179</v>
      </c>
      <c r="D1021" t="s">
        <v>180</v>
      </c>
      <c r="E1021">
        <v>45285</v>
      </c>
      <c r="F1021" t="s">
        <v>62</v>
      </c>
      <c r="G1021" s="16">
        <v>300</v>
      </c>
      <c r="H1021" s="16">
        <v>3556000</v>
      </c>
      <c r="I1021" s="16">
        <v>106680000</v>
      </c>
      <c r="K1021" s="29" t="str">
        <f t="shared" si="19"/>
        <v>Спир</v>
      </c>
      <c r="L1021" s="29" t="s">
        <v>885</v>
      </c>
    </row>
    <row r="1022" spans="1:12">
      <c r="A1022">
        <v>6666093</v>
      </c>
      <c r="B1022" t="s">
        <v>309</v>
      </c>
      <c r="C1022" t="s">
        <v>377</v>
      </c>
      <c r="D1022" t="s">
        <v>378</v>
      </c>
      <c r="E1022">
        <v>45433</v>
      </c>
      <c r="F1022" t="s">
        <v>63</v>
      </c>
      <c r="G1022" s="16">
        <v>20</v>
      </c>
      <c r="H1022" s="16">
        <v>4491200</v>
      </c>
      <c r="I1022" s="16">
        <v>8982400</v>
      </c>
      <c r="K1022" s="29" t="str">
        <f t="shared" si="19"/>
        <v>Спир</v>
      </c>
      <c r="L1022" s="29" t="s">
        <v>885</v>
      </c>
    </row>
    <row r="1023" spans="1:12">
      <c r="A1023">
        <v>6664109</v>
      </c>
      <c r="B1023" t="s">
        <v>309</v>
      </c>
      <c r="C1023" t="s">
        <v>50</v>
      </c>
      <c r="D1023" t="s">
        <v>51</v>
      </c>
      <c r="E1023">
        <v>18521</v>
      </c>
      <c r="F1023" t="s">
        <v>49</v>
      </c>
      <c r="G1023" s="16">
        <v>600</v>
      </c>
      <c r="H1023" s="16">
        <v>5500000</v>
      </c>
      <c r="I1023" s="16">
        <v>33000000</v>
      </c>
      <c r="K1023" s="29" t="str">
        <f t="shared" si="19"/>
        <v>Бард</v>
      </c>
      <c r="L1023" s="29" t="s">
        <v>885</v>
      </c>
    </row>
    <row r="1024" spans="1:12">
      <c r="A1024">
        <v>6664086</v>
      </c>
      <c r="B1024" t="s">
        <v>309</v>
      </c>
      <c r="C1024" t="s">
        <v>120</v>
      </c>
      <c r="D1024" t="s">
        <v>121</v>
      </c>
      <c r="E1024">
        <v>45285</v>
      </c>
      <c r="F1024" t="s">
        <v>62</v>
      </c>
      <c r="G1024" s="16">
        <v>300</v>
      </c>
      <c r="H1024" s="16">
        <v>3556111</v>
      </c>
      <c r="I1024" s="16">
        <v>106683330</v>
      </c>
      <c r="K1024" s="29" t="str">
        <f t="shared" si="19"/>
        <v>Спир</v>
      </c>
      <c r="L1024" s="29" t="s">
        <v>885</v>
      </c>
    </row>
    <row r="1025" spans="1:12">
      <c r="A1025">
        <v>6662777</v>
      </c>
      <c r="B1025" t="s">
        <v>379</v>
      </c>
      <c r="C1025" t="s">
        <v>102</v>
      </c>
      <c r="D1025" t="s">
        <v>103</v>
      </c>
      <c r="E1025">
        <v>45284</v>
      </c>
      <c r="F1025" t="s">
        <v>61</v>
      </c>
      <c r="G1025" s="16">
        <v>3200</v>
      </c>
      <c r="H1025" s="16">
        <v>3589999</v>
      </c>
      <c r="I1025" s="16">
        <v>1148799680</v>
      </c>
      <c r="K1025" s="29" t="str">
        <f t="shared" si="19"/>
        <v>Спир</v>
      </c>
      <c r="L1025" s="29" t="s">
        <v>430</v>
      </c>
    </row>
    <row r="1026" spans="1:12">
      <c r="A1026">
        <v>6661156</v>
      </c>
      <c r="B1026" t="s">
        <v>379</v>
      </c>
      <c r="C1026" t="s">
        <v>50</v>
      </c>
      <c r="D1026" t="s">
        <v>51</v>
      </c>
      <c r="E1026">
        <v>18521</v>
      </c>
      <c r="F1026" t="s">
        <v>49</v>
      </c>
      <c r="G1026" s="16">
        <v>400</v>
      </c>
      <c r="H1026" s="16">
        <v>5500000</v>
      </c>
      <c r="I1026" s="16">
        <v>22000000</v>
      </c>
      <c r="K1026" s="29" t="str">
        <f t="shared" si="19"/>
        <v>Бард</v>
      </c>
      <c r="L1026" s="29" t="s">
        <v>885</v>
      </c>
    </row>
    <row r="1027" spans="1:12">
      <c r="A1027">
        <v>6661155</v>
      </c>
      <c r="B1027" t="s">
        <v>379</v>
      </c>
      <c r="C1027" t="s">
        <v>133</v>
      </c>
      <c r="D1027" t="s">
        <v>58</v>
      </c>
      <c r="E1027">
        <v>18521</v>
      </c>
      <c r="F1027" t="s">
        <v>49</v>
      </c>
      <c r="G1027" s="16">
        <v>100</v>
      </c>
      <c r="H1027" s="16">
        <v>5500005</v>
      </c>
      <c r="I1027" s="16">
        <v>5500005</v>
      </c>
      <c r="K1027" s="29" t="str">
        <f t="shared" si="19"/>
        <v>Бард</v>
      </c>
      <c r="L1027" s="29" t="s">
        <v>885</v>
      </c>
    </row>
    <row r="1028" spans="1:12">
      <c r="A1028">
        <v>6661154</v>
      </c>
      <c r="B1028" t="s">
        <v>379</v>
      </c>
      <c r="C1028" t="s">
        <v>207</v>
      </c>
      <c r="D1028" t="s">
        <v>208</v>
      </c>
      <c r="E1028">
        <v>18521</v>
      </c>
      <c r="F1028" t="s">
        <v>49</v>
      </c>
      <c r="G1028" s="16">
        <v>100</v>
      </c>
      <c r="H1028" s="16">
        <v>5500999</v>
      </c>
      <c r="I1028" s="16">
        <v>5500999</v>
      </c>
      <c r="K1028" s="29" t="str">
        <f t="shared" si="19"/>
        <v>Бард</v>
      </c>
      <c r="L1028" s="29" t="s">
        <v>885</v>
      </c>
    </row>
    <row r="1029" spans="1:12">
      <c r="A1029">
        <v>6661144</v>
      </c>
      <c r="B1029" t="s">
        <v>379</v>
      </c>
      <c r="C1029" t="s">
        <v>114</v>
      </c>
      <c r="D1029" t="s">
        <v>115</v>
      </c>
      <c r="E1029">
        <v>45433</v>
      </c>
      <c r="F1029" t="s">
        <v>63</v>
      </c>
      <c r="G1029" s="16">
        <v>300</v>
      </c>
      <c r="H1029" s="16">
        <v>4491200</v>
      </c>
      <c r="I1029" s="16">
        <v>134736000</v>
      </c>
      <c r="K1029" s="29" t="str">
        <f t="shared" si="19"/>
        <v>Спир</v>
      </c>
      <c r="L1029" s="29" t="s">
        <v>885</v>
      </c>
    </row>
    <row r="1030" spans="1:12">
      <c r="A1030">
        <v>6661123</v>
      </c>
      <c r="B1030" t="s">
        <v>379</v>
      </c>
      <c r="C1030" t="s">
        <v>122</v>
      </c>
      <c r="D1030" t="s">
        <v>123</v>
      </c>
      <c r="E1030">
        <v>45285</v>
      </c>
      <c r="F1030" t="s">
        <v>62</v>
      </c>
      <c r="G1030" s="16">
        <v>100</v>
      </c>
      <c r="H1030" s="16">
        <v>3570999</v>
      </c>
      <c r="I1030" s="16">
        <v>35709990</v>
      </c>
      <c r="K1030" s="29" t="str">
        <f t="shared" si="19"/>
        <v>Спир</v>
      </c>
      <c r="L1030" s="29" t="s">
        <v>885</v>
      </c>
    </row>
    <row r="1031" spans="1:12">
      <c r="A1031">
        <v>6659937</v>
      </c>
      <c r="B1031" t="s">
        <v>380</v>
      </c>
      <c r="C1031" t="s">
        <v>255</v>
      </c>
      <c r="D1031" t="s">
        <v>256</v>
      </c>
      <c r="E1031">
        <v>45284</v>
      </c>
      <c r="F1031" t="s">
        <v>61</v>
      </c>
      <c r="G1031" s="16">
        <v>300</v>
      </c>
      <c r="H1031" s="16">
        <v>3589040</v>
      </c>
      <c r="I1031" s="16">
        <v>107671200</v>
      </c>
      <c r="K1031" s="29" t="str">
        <f t="shared" si="19"/>
        <v>Спир</v>
      </c>
      <c r="L1031" s="29" t="s">
        <v>885</v>
      </c>
    </row>
    <row r="1032" spans="1:12">
      <c r="A1032">
        <v>6659936</v>
      </c>
      <c r="B1032" t="s">
        <v>380</v>
      </c>
      <c r="C1032" t="s">
        <v>77</v>
      </c>
      <c r="D1032" t="s">
        <v>78</v>
      </c>
      <c r="E1032">
        <v>45284</v>
      </c>
      <c r="F1032" t="s">
        <v>61</v>
      </c>
      <c r="G1032" s="16">
        <v>3400</v>
      </c>
      <c r="H1032" s="16">
        <v>3589041</v>
      </c>
      <c r="I1032" s="16">
        <v>1220273940</v>
      </c>
      <c r="K1032" s="29" t="str">
        <f t="shared" si="19"/>
        <v>Спир</v>
      </c>
      <c r="L1032" s="29" t="s">
        <v>885</v>
      </c>
    </row>
    <row r="1033" spans="1:12">
      <c r="A1033">
        <v>6658352</v>
      </c>
      <c r="B1033" t="s">
        <v>380</v>
      </c>
      <c r="C1033" t="s">
        <v>50</v>
      </c>
      <c r="D1033" t="s">
        <v>51</v>
      </c>
      <c r="E1033">
        <v>18521</v>
      </c>
      <c r="F1033" t="s">
        <v>49</v>
      </c>
      <c r="G1033" s="16">
        <v>300</v>
      </c>
      <c r="H1033" s="16">
        <v>5500000</v>
      </c>
      <c r="I1033" s="16">
        <v>16500000</v>
      </c>
      <c r="K1033" s="29" t="str">
        <f t="shared" si="19"/>
        <v>Бард</v>
      </c>
      <c r="L1033" s="29" t="s">
        <v>885</v>
      </c>
    </row>
    <row r="1034" spans="1:12">
      <c r="A1034">
        <v>6658351</v>
      </c>
      <c r="B1034" t="s">
        <v>380</v>
      </c>
      <c r="C1034" t="s">
        <v>47</v>
      </c>
      <c r="D1034" t="s">
        <v>48</v>
      </c>
      <c r="E1034">
        <v>18521</v>
      </c>
      <c r="F1034" t="s">
        <v>49</v>
      </c>
      <c r="G1034" s="16">
        <v>300</v>
      </c>
      <c r="H1034" s="16">
        <v>5500205</v>
      </c>
      <c r="I1034" s="16">
        <v>16500615</v>
      </c>
      <c r="K1034" s="29" t="str">
        <f t="shared" si="19"/>
        <v>Бард</v>
      </c>
      <c r="L1034" s="29" t="s">
        <v>885</v>
      </c>
    </row>
    <row r="1035" spans="1:12">
      <c r="A1035">
        <v>6658346</v>
      </c>
      <c r="B1035" t="s">
        <v>380</v>
      </c>
      <c r="C1035" t="s">
        <v>128</v>
      </c>
      <c r="D1035" t="s">
        <v>129</v>
      </c>
      <c r="E1035">
        <v>45433</v>
      </c>
      <c r="F1035" t="s">
        <v>63</v>
      </c>
      <c r="G1035" s="16">
        <v>50</v>
      </c>
      <c r="H1035" s="16">
        <v>4491200</v>
      </c>
      <c r="I1035" s="16">
        <v>22456000</v>
      </c>
      <c r="K1035" s="29" t="str">
        <f t="shared" si="19"/>
        <v>Спир</v>
      </c>
      <c r="L1035" s="29" t="s">
        <v>885</v>
      </c>
    </row>
    <row r="1036" spans="1:12">
      <c r="A1036">
        <v>6658318</v>
      </c>
      <c r="B1036" t="s">
        <v>380</v>
      </c>
      <c r="C1036" t="s">
        <v>102</v>
      </c>
      <c r="D1036" t="s">
        <v>103</v>
      </c>
      <c r="E1036">
        <v>45284</v>
      </c>
      <c r="F1036" t="s">
        <v>61</v>
      </c>
      <c r="G1036" s="16">
        <v>3220</v>
      </c>
      <c r="H1036" s="16">
        <v>3589040</v>
      </c>
      <c r="I1036" s="16">
        <v>1155670880</v>
      </c>
      <c r="K1036" s="29" t="str">
        <f t="shared" si="19"/>
        <v>Спир</v>
      </c>
      <c r="L1036" s="29" t="s">
        <v>885</v>
      </c>
    </row>
    <row r="1037" spans="1:12">
      <c r="A1037">
        <v>6657315</v>
      </c>
      <c r="B1037" t="s">
        <v>381</v>
      </c>
      <c r="C1037" t="s">
        <v>179</v>
      </c>
      <c r="D1037" t="s">
        <v>180</v>
      </c>
      <c r="E1037">
        <v>78261</v>
      </c>
      <c r="F1037" t="s">
        <v>239</v>
      </c>
      <c r="G1037" s="16">
        <v>6000</v>
      </c>
      <c r="H1037" s="16">
        <v>35560000</v>
      </c>
      <c r="I1037" s="16">
        <v>213360000</v>
      </c>
      <c r="K1037" s="29" t="str">
        <f t="shared" si="19"/>
        <v>Спир</v>
      </c>
      <c r="L1037" s="29" t="s">
        <v>885</v>
      </c>
    </row>
    <row r="1038" spans="1:12">
      <c r="A1038">
        <v>6657094</v>
      </c>
      <c r="B1038" t="s">
        <v>381</v>
      </c>
      <c r="C1038" t="s">
        <v>102</v>
      </c>
      <c r="D1038" t="s">
        <v>103</v>
      </c>
      <c r="E1038">
        <v>45284</v>
      </c>
      <c r="F1038" t="s">
        <v>61</v>
      </c>
      <c r="G1038" s="16">
        <v>3220</v>
      </c>
      <c r="H1038" s="16">
        <v>3589788</v>
      </c>
      <c r="I1038" s="16">
        <v>1155911736</v>
      </c>
      <c r="K1038" s="29" t="str">
        <f t="shared" si="19"/>
        <v>Спир</v>
      </c>
      <c r="L1038" s="29" t="s">
        <v>885</v>
      </c>
    </row>
    <row r="1039" spans="1:12">
      <c r="A1039">
        <v>6657092</v>
      </c>
      <c r="B1039" t="s">
        <v>381</v>
      </c>
      <c r="C1039" t="s">
        <v>79</v>
      </c>
      <c r="D1039" t="s">
        <v>80</v>
      </c>
      <c r="E1039">
        <v>9945285</v>
      </c>
      <c r="F1039" t="s">
        <v>248</v>
      </c>
      <c r="G1039" s="16">
        <v>1100</v>
      </c>
      <c r="H1039" s="16">
        <v>3556077</v>
      </c>
      <c r="I1039" s="16">
        <v>391168470</v>
      </c>
      <c r="K1039" s="29" t="str">
        <f t="shared" si="19"/>
        <v>Спир</v>
      </c>
      <c r="L1039" s="29" t="s">
        <v>885</v>
      </c>
    </row>
    <row r="1040" spans="1:12">
      <c r="A1040">
        <v>6656260</v>
      </c>
      <c r="B1040" t="s">
        <v>381</v>
      </c>
      <c r="C1040" t="s">
        <v>179</v>
      </c>
      <c r="D1040" t="s">
        <v>180</v>
      </c>
      <c r="E1040">
        <v>78261</v>
      </c>
      <c r="F1040" t="s">
        <v>239</v>
      </c>
      <c r="G1040" s="16">
        <v>6000</v>
      </c>
      <c r="H1040" s="16">
        <v>35560000</v>
      </c>
      <c r="I1040" s="16">
        <v>213360000</v>
      </c>
      <c r="K1040" s="29" t="str">
        <f t="shared" si="19"/>
        <v>Спир</v>
      </c>
      <c r="L1040" s="29" t="s">
        <v>885</v>
      </c>
    </row>
    <row r="1041" spans="1:12">
      <c r="A1041">
        <v>6656259</v>
      </c>
      <c r="B1041" t="s">
        <v>381</v>
      </c>
      <c r="C1041" t="s">
        <v>243</v>
      </c>
      <c r="D1041" t="s">
        <v>244</v>
      </c>
      <c r="E1041">
        <v>78261</v>
      </c>
      <c r="F1041" t="s">
        <v>239</v>
      </c>
      <c r="G1041" s="16">
        <v>4400</v>
      </c>
      <c r="H1041" s="16">
        <v>35560000</v>
      </c>
      <c r="I1041" s="16">
        <v>156464000</v>
      </c>
      <c r="K1041" s="29" t="str">
        <f t="shared" si="19"/>
        <v>Спир</v>
      </c>
      <c r="L1041" s="29" t="s">
        <v>885</v>
      </c>
    </row>
    <row r="1042" spans="1:12">
      <c r="A1042">
        <v>6655581</v>
      </c>
      <c r="B1042" t="s">
        <v>381</v>
      </c>
      <c r="C1042" t="s">
        <v>50</v>
      </c>
      <c r="D1042" t="s">
        <v>51</v>
      </c>
      <c r="E1042">
        <v>18521</v>
      </c>
      <c r="F1042" t="s">
        <v>49</v>
      </c>
      <c r="G1042" s="16">
        <v>500</v>
      </c>
      <c r="H1042" s="16">
        <v>5500000</v>
      </c>
      <c r="I1042" s="16">
        <v>27500000</v>
      </c>
      <c r="K1042" s="29" t="str">
        <f t="shared" si="19"/>
        <v>Бард</v>
      </c>
      <c r="L1042" s="29" t="s">
        <v>430</v>
      </c>
    </row>
    <row r="1043" spans="1:12">
      <c r="A1043">
        <v>6655580</v>
      </c>
      <c r="B1043" t="s">
        <v>381</v>
      </c>
      <c r="C1043" t="s">
        <v>192</v>
      </c>
      <c r="D1043" t="s">
        <v>193</v>
      </c>
      <c r="E1043">
        <v>18521</v>
      </c>
      <c r="F1043" t="s">
        <v>49</v>
      </c>
      <c r="G1043" s="16">
        <v>100</v>
      </c>
      <c r="H1043" s="16">
        <v>5501000</v>
      </c>
      <c r="I1043" s="16">
        <v>5501000</v>
      </c>
      <c r="K1043" s="29" t="str">
        <f t="shared" si="19"/>
        <v>Бард</v>
      </c>
      <c r="L1043" s="29" t="s">
        <v>885</v>
      </c>
    </row>
    <row r="1044" spans="1:12">
      <c r="A1044">
        <v>6655567</v>
      </c>
      <c r="B1044" t="s">
        <v>381</v>
      </c>
      <c r="C1044" t="s">
        <v>224</v>
      </c>
      <c r="D1044" t="s">
        <v>225</v>
      </c>
      <c r="E1044">
        <v>9945433</v>
      </c>
      <c r="F1044" t="s">
        <v>257</v>
      </c>
      <c r="G1044" s="16">
        <v>400</v>
      </c>
      <c r="H1044" s="16">
        <v>4495000</v>
      </c>
      <c r="I1044" s="16">
        <v>179800000</v>
      </c>
      <c r="K1044" s="29" t="str">
        <f t="shared" si="19"/>
        <v>Спир</v>
      </c>
      <c r="L1044" s="29" t="s">
        <v>885</v>
      </c>
    </row>
    <row r="1045" spans="1:12">
      <c r="A1045">
        <v>6655566</v>
      </c>
      <c r="B1045" t="s">
        <v>381</v>
      </c>
      <c r="C1045" t="s">
        <v>224</v>
      </c>
      <c r="D1045" t="s">
        <v>225</v>
      </c>
      <c r="E1045">
        <v>45433</v>
      </c>
      <c r="F1045" t="s">
        <v>63</v>
      </c>
      <c r="G1045" s="16">
        <v>400</v>
      </c>
      <c r="H1045" s="16">
        <v>4495000</v>
      </c>
      <c r="I1045" s="16">
        <v>179800000</v>
      </c>
      <c r="K1045" s="29" t="str">
        <f t="shared" si="19"/>
        <v>Спир</v>
      </c>
      <c r="L1045" s="29" t="s">
        <v>885</v>
      </c>
    </row>
    <row r="1046" spans="1:12">
      <c r="A1046">
        <v>6655553</v>
      </c>
      <c r="B1046" t="s">
        <v>381</v>
      </c>
      <c r="C1046" t="s">
        <v>142</v>
      </c>
      <c r="D1046" t="s">
        <v>143</v>
      </c>
      <c r="E1046">
        <v>45284</v>
      </c>
      <c r="F1046" t="s">
        <v>61</v>
      </c>
      <c r="G1046" s="16">
        <v>200</v>
      </c>
      <c r="H1046" s="16">
        <v>3591788</v>
      </c>
      <c r="I1046" s="16">
        <v>71835760</v>
      </c>
      <c r="K1046" s="29" t="str">
        <f t="shared" si="19"/>
        <v>Спир</v>
      </c>
      <c r="L1046" s="29" t="s">
        <v>885</v>
      </c>
    </row>
    <row r="1047" spans="1:12">
      <c r="A1047">
        <v>6655549</v>
      </c>
      <c r="B1047" t="s">
        <v>381</v>
      </c>
      <c r="C1047" t="s">
        <v>185</v>
      </c>
      <c r="D1047" t="s">
        <v>186</v>
      </c>
      <c r="E1047">
        <v>45285</v>
      </c>
      <c r="F1047" t="s">
        <v>62</v>
      </c>
      <c r="G1047" s="16">
        <v>500</v>
      </c>
      <c r="H1047" s="16">
        <v>3556000</v>
      </c>
      <c r="I1047" s="16">
        <v>177800000</v>
      </c>
      <c r="K1047" s="29" t="str">
        <f t="shared" si="19"/>
        <v>Спир</v>
      </c>
      <c r="L1047" s="29" t="s">
        <v>885</v>
      </c>
    </row>
    <row r="1048" spans="1:12">
      <c r="A1048">
        <v>6655548</v>
      </c>
      <c r="B1048" t="s">
        <v>381</v>
      </c>
      <c r="C1048" t="s">
        <v>79</v>
      </c>
      <c r="D1048" t="s">
        <v>80</v>
      </c>
      <c r="E1048">
        <v>45285</v>
      </c>
      <c r="F1048" t="s">
        <v>62</v>
      </c>
      <c r="G1048" s="16">
        <v>3300</v>
      </c>
      <c r="H1048" s="16">
        <v>3556077</v>
      </c>
      <c r="I1048" s="16">
        <v>1173505410</v>
      </c>
      <c r="K1048" s="29" t="str">
        <f t="shared" si="19"/>
        <v>Спир</v>
      </c>
      <c r="L1048" s="29" t="s">
        <v>885</v>
      </c>
    </row>
    <row r="1049" spans="1:12">
      <c r="A1049">
        <v>6655547</v>
      </c>
      <c r="B1049" t="s">
        <v>381</v>
      </c>
      <c r="C1049" t="s">
        <v>246</v>
      </c>
      <c r="D1049" t="s">
        <v>247</v>
      </c>
      <c r="E1049">
        <v>9945285</v>
      </c>
      <c r="F1049" t="s">
        <v>248</v>
      </c>
      <c r="G1049" s="16">
        <v>150</v>
      </c>
      <c r="H1049" s="16">
        <v>3556001</v>
      </c>
      <c r="I1049" s="16">
        <v>53340015</v>
      </c>
      <c r="K1049" s="29" t="str">
        <f t="shared" si="19"/>
        <v>Спир</v>
      </c>
      <c r="L1049" s="29" t="s">
        <v>885</v>
      </c>
    </row>
    <row r="1050" spans="1:12">
      <c r="A1050">
        <v>6654383</v>
      </c>
      <c r="B1050" t="s">
        <v>382</v>
      </c>
      <c r="C1050" t="s">
        <v>142</v>
      </c>
      <c r="D1050" t="s">
        <v>143</v>
      </c>
      <c r="E1050">
        <v>45284</v>
      </c>
      <c r="F1050" t="s">
        <v>61</v>
      </c>
      <c r="G1050" s="16">
        <v>3000</v>
      </c>
      <c r="H1050" s="16">
        <v>3589788</v>
      </c>
      <c r="I1050" s="16">
        <v>1076936400</v>
      </c>
      <c r="K1050" s="29" t="str">
        <f t="shared" si="19"/>
        <v>Спир</v>
      </c>
      <c r="L1050" s="29" t="s">
        <v>885</v>
      </c>
    </row>
    <row r="1051" spans="1:12">
      <c r="A1051">
        <v>6654382</v>
      </c>
      <c r="B1051" t="s">
        <v>382</v>
      </c>
      <c r="C1051" t="s">
        <v>236</v>
      </c>
      <c r="D1051" t="s">
        <v>237</v>
      </c>
      <c r="E1051">
        <v>45284</v>
      </c>
      <c r="F1051" t="s">
        <v>61</v>
      </c>
      <c r="G1051" s="16">
        <v>200</v>
      </c>
      <c r="H1051" s="16">
        <v>3602000</v>
      </c>
      <c r="I1051" s="16">
        <v>72040000</v>
      </c>
      <c r="K1051" s="29" t="str">
        <f t="shared" si="19"/>
        <v>Спир</v>
      </c>
      <c r="L1051" s="29" t="s">
        <v>885</v>
      </c>
    </row>
    <row r="1052" spans="1:12">
      <c r="A1052">
        <v>6653753</v>
      </c>
      <c r="B1052" t="s">
        <v>382</v>
      </c>
      <c r="C1052" t="s">
        <v>86</v>
      </c>
      <c r="D1052" t="s">
        <v>87</v>
      </c>
      <c r="E1052">
        <v>54511</v>
      </c>
      <c r="F1052" t="s">
        <v>169</v>
      </c>
      <c r="G1052" s="16">
        <v>18000</v>
      </c>
      <c r="H1052" s="16">
        <v>355600000</v>
      </c>
      <c r="I1052" s="16">
        <v>640080000</v>
      </c>
      <c r="K1052" s="29" t="str">
        <f t="shared" si="19"/>
        <v>Спир</v>
      </c>
      <c r="L1052" s="29" t="s">
        <v>885</v>
      </c>
    </row>
    <row r="1053" spans="1:12">
      <c r="A1053">
        <v>6652920</v>
      </c>
      <c r="B1053" t="s">
        <v>382</v>
      </c>
      <c r="C1053" t="s">
        <v>50</v>
      </c>
      <c r="D1053" t="s">
        <v>51</v>
      </c>
      <c r="E1053">
        <v>18521</v>
      </c>
      <c r="F1053" t="s">
        <v>49</v>
      </c>
      <c r="G1053" s="16">
        <v>600</v>
      </c>
      <c r="H1053" s="16">
        <v>5500000</v>
      </c>
      <c r="I1053" s="16">
        <v>33000000</v>
      </c>
      <c r="K1053" s="29" t="str">
        <f t="shared" si="19"/>
        <v>Бард</v>
      </c>
      <c r="L1053" s="29" t="s">
        <v>430</v>
      </c>
    </row>
    <row r="1054" spans="1:12">
      <c r="A1054">
        <v>6652883</v>
      </c>
      <c r="B1054" t="s">
        <v>382</v>
      </c>
      <c r="C1054" t="s">
        <v>92</v>
      </c>
      <c r="D1054" t="s">
        <v>93</v>
      </c>
      <c r="E1054">
        <v>45285</v>
      </c>
      <c r="F1054" t="s">
        <v>62</v>
      </c>
      <c r="G1054" s="16">
        <v>50</v>
      </c>
      <c r="H1054" s="16">
        <v>3556001</v>
      </c>
      <c r="I1054" s="16">
        <v>17780005</v>
      </c>
      <c r="K1054" s="29" t="str">
        <f t="shared" si="19"/>
        <v>Спир</v>
      </c>
      <c r="L1054" s="29" t="s">
        <v>885</v>
      </c>
    </row>
    <row r="1055" spans="1:12">
      <c r="A1055">
        <v>6651985</v>
      </c>
      <c r="B1055" t="s">
        <v>383</v>
      </c>
      <c r="C1055" t="s">
        <v>134</v>
      </c>
      <c r="D1055" t="s">
        <v>135</v>
      </c>
      <c r="E1055">
        <v>45285</v>
      </c>
      <c r="F1055" t="s">
        <v>62</v>
      </c>
      <c r="G1055" s="16">
        <v>100</v>
      </c>
      <c r="H1055" s="16">
        <v>3556001</v>
      </c>
      <c r="I1055" s="16">
        <v>35560010</v>
      </c>
      <c r="K1055" s="29" t="str">
        <f t="shared" si="19"/>
        <v>Спир</v>
      </c>
      <c r="L1055" s="29" t="s">
        <v>885</v>
      </c>
    </row>
    <row r="1056" spans="1:12">
      <c r="A1056">
        <v>6650739</v>
      </c>
      <c r="B1056" t="s">
        <v>383</v>
      </c>
      <c r="C1056" t="s">
        <v>50</v>
      </c>
      <c r="D1056" t="s">
        <v>51</v>
      </c>
      <c r="E1056">
        <v>18521</v>
      </c>
      <c r="F1056" t="s">
        <v>49</v>
      </c>
      <c r="G1056" s="16">
        <v>600</v>
      </c>
      <c r="H1056" s="16">
        <v>5500000</v>
      </c>
      <c r="I1056" s="16">
        <v>33000000</v>
      </c>
      <c r="K1056" s="29" t="str">
        <f t="shared" si="19"/>
        <v>Бард</v>
      </c>
      <c r="L1056" s="29" t="s">
        <v>885</v>
      </c>
    </row>
    <row r="1057" spans="1:12">
      <c r="A1057">
        <v>6649800</v>
      </c>
      <c r="B1057" t="s">
        <v>384</v>
      </c>
      <c r="C1057" t="s">
        <v>385</v>
      </c>
      <c r="D1057" t="s">
        <v>386</v>
      </c>
      <c r="E1057">
        <v>45433</v>
      </c>
      <c r="F1057" t="s">
        <v>63</v>
      </c>
      <c r="G1057" s="16">
        <v>200</v>
      </c>
      <c r="H1057" s="16">
        <v>4491200</v>
      </c>
      <c r="I1057" s="16">
        <v>89824000</v>
      </c>
      <c r="K1057" s="29" t="str">
        <f t="shared" si="19"/>
        <v>Спир</v>
      </c>
      <c r="L1057" s="29" t="s">
        <v>885</v>
      </c>
    </row>
    <row r="1058" spans="1:12">
      <c r="A1058">
        <v>6649786</v>
      </c>
      <c r="B1058" t="s">
        <v>384</v>
      </c>
      <c r="C1058" t="s">
        <v>66</v>
      </c>
      <c r="D1058" t="s">
        <v>67</v>
      </c>
      <c r="E1058">
        <v>45284</v>
      </c>
      <c r="F1058" t="s">
        <v>61</v>
      </c>
      <c r="G1058" s="16">
        <v>3200</v>
      </c>
      <c r="H1058" s="16">
        <v>3589788</v>
      </c>
      <c r="I1058" s="16">
        <v>1148732160</v>
      </c>
      <c r="K1058" s="29" t="str">
        <f t="shared" si="19"/>
        <v>Спир</v>
      </c>
      <c r="L1058" s="29" t="s">
        <v>885</v>
      </c>
    </row>
    <row r="1059" spans="1:12">
      <c r="A1059">
        <v>6648586</v>
      </c>
      <c r="B1059" t="s">
        <v>384</v>
      </c>
      <c r="C1059" t="s">
        <v>50</v>
      </c>
      <c r="D1059" t="s">
        <v>51</v>
      </c>
      <c r="E1059">
        <v>18521</v>
      </c>
      <c r="F1059" t="s">
        <v>49</v>
      </c>
      <c r="G1059" s="16">
        <v>600</v>
      </c>
      <c r="H1059" s="16">
        <v>5500000</v>
      </c>
      <c r="I1059" s="16">
        <v>33000000</v>
      </c>
      <c r="K1059" s="29" t="str">
        <f t="shared" si="19"/>
        <v>Бард</v>
      </c>
      <c r="L1059" s="29" t="s">
        <v>885</v>
      </c>
    </row>
    <row r="1060" spans="1:12">
      <c r="A1060">
        <v>6648043</v>
      </c>
      <c r="B1060" t="s">
        <v>387</v>
      </c>
      <c r="C1060" t="s">
        <v>86</v>
      </c>
      <c r="D1060" t="s">
        <v>87</v>
      </c>
      <c r="E1060">
        <v>54511</v>
      </c>
      <c r="F1060" t="s">
        <v>169</v>
      </c>
      <c r="G1060" s="16">
        <v>17000</v>
      </c>
      <c r="H1060" s="16">
        <v>355600000</v>
      </c>
      <c r="I1060" s="16">
        <v>604520000</v>
      </c>
      <c r="K1060" s="29" t="str">
        <f t="shared" si="19"/>
        <v>Спир</v>
      </c>
      <c r="L1060" s="29" t="s">
        <v>885</v>
      </c>
    </row>
    <row r="1061" spans="1:12">
      <c r="A1061">
        <v>6646531</v>
      </c>
      <c r="B1061" t="s">
        <v>387</v>
      </c>
      <c r="C1061" t="s">
        <v>50</v>
      </c>
      <c r="D1061" t="s">
        <v>51</v>
      </c>
      <c r="E1061">
        <v>18521</v>
      </c>
      <c r="F1061" t="s">
        <v>49</v>
      </c>
      <c r="G1061" s="16">
        <v>500</v>
      </c>
      <c r="H1061" s="16">
        <v>5500000</v>
      </c>
      <c r="I1061" s="16">
        <v>27500000</v>
      </c>
      <c r="K1061" s="29" t="str">
        <f t="shared" si="19"/>
        <v>Бард</v>
      </c>
      <c r="L1061" s="29" t="s">
        <v>885</v>
      </c>
    </row>
    <row r="1062" spans="1:12">
      <c r="A1062">
        <v>6646530</v>
      </c>
      <c r="B1062" t="s">
        <v>387</v>
      </c>
      <c r="C1062" t="s">
        <v>192</v>
      </c>
      <c r="D1062" t="s">
        <v>193</v>
      </c>
      <c r="E1062">
        <v>18521</v>
      </c>
      <c r="F1062" t="s">
        <v>49</v>
      </c>
      <c r="G1062" s="16">
        <v>100</v>
      </c>
      <c r="H1062" s="16">
        <v>5501000</v>
      </c>
      <c r="I1062" s="16">
        <v>5501000</v>
      </c>
      <c r="K1062" s="29" t="str">
        <f t="shared" si="19"/>
        <v>Бард</v>
      </c>
      <c r="L1062" s="29" t="s">
        <v>885</v>
      </c>
    </row>
    <row r="1063" spans="1:12">
      <c r="A1063">
        <v>6646523</v>
      </c>
      <c r="B1063" t="s">
        <v>387</v>
      </c>
      <c r="C1063" t="s">
        <v>388</v>
      </c>
      <c r="D1063" t="s">
        <v>389</v>
      </c>
      <c r="E1063">
        <v>45433</v>
      </c>
      <c r="F1063" t="s">
        <v>63</v>
      </c>
      <c r="G1063" s="16">
        <v>10</v>
      </c>
      <c r="H1063" s="16">
        <v>4491200</v>
      </c>
      <c r="I1063" s="16">
        <v>4491200</v>
      </c>
      <c r="K1063" s="29" t="str">
        <f t="shared" si="19"/>
        <v>Спир</v>
      </c>
      <c r="L1063" s="29" t="s">
        <v>885</v>
      </c>
    </row>
    <row r="1064" spans="1:12">
      <c r="A1064">
        <v>6644529</v>
      </c>
      <c r="B1064" t="s">
        <v>390</v>
      </c>
      <c r="C1064" t="s">
        <v>50</v>
      </c>
      <c r="D1064" t="s">
        <v>51</v>
      </c>
      <c r="E1064">
        <v>18521</v>
      </c>
      <c r="F1064" t="s">
        <v>49</v>
      </c>
      <c r="G1064" s="16">
        <v>500</v>
      </c>
      <c r="H1064" s="16">
        <v>5500000</v>
      </c>
      <c r="I1064" s="16">
        <v>27500000</v>
      </c>
      <c r="K1064" s="29" t="str">
        <f t="shared" si="19"/>
        <v>Бард</v>
      </c>
      <c r="L1064" s="29" t="s">
        <v>885</v>
      </c>
    </row>
    <row r="1065" spans="1:12">
      <c r="A1065">
        <v>6644528</v>
      </c>
      <c r="B1065" t="s">
        <v>390</v>
      </c>
      <c r="C1065" t="s">
        <v>192</v>
      </c>
      <c r="D1065" t="s">
        <v>193</v>
      </c>
      <c r="E1065">
        <v>18521</v>
      </c>
      <c r="F1065" t="s">
        <v>49</v>
      </c>
      <c r="G1065" s="16">
        <v>100</v>
      </c>
      <c r="H1065" s="16">
        <v>5500001</v>
      </c>
      <c r="I1065" s="16">
        <v>5500001</v>
      </c>
      <c r="K1065" s="29" t="str">
        <f t="shared" si="19"/>
        <v>Бард</v>
      </c>
      <c r="L1065" s="29" t="s">
        <v>885</v>
      </c>
    </row>
    <row r="1066" spans="1:12">
      <c r="A1066">
        <v>6643982</v>
      </c>
      <c r="B1066" t="s">
        <v>391</v>
      </c>
      <c r="C1066" t="s">
        <v>199</v>
      </c>
      <c r="D1066" t="s">
        <v>200</v>
      </c>
      <c r="E1066">
        <v>78261</v>
      </c>
      <c r="F1066" t="s">
        <v>239</v>
      </c>
      <c r="G1066" s="16">
        <v>1200</v>
      </c>
      <c r="H1066" s="16">
        <v>35560000</v>
      </c>
      <c r="I1066" s="16">
        <v>42672000</v>
      </c>
      <c r="K1066" s="29" t="str">
        <f t="shared" si="19"/>
        <v>Спир</v>
      </c>
      <c r="L1066" s="29" t="s">
        <v>885</v>
      </c>
    </row>
    <row r="1067" spans="1:12">
      <c r="A1067">
        <v>6643256</v>
      </c>
      <c r="B1067" t="s">
        <v>391</v>
      </c>
      <c r="C1067" t="s">
        <v>243</v>
      </c>
      <c r="D1067" t="s">
        <v>244</v>
      </c>
      <c r="E1067">
        <v>78261</v>
      </c>
      <c r="F1067" t="s">
        <v>239</v>
      </c>
      <c r="G1067" s="16">
        <v>4400</v>
      </c>
      <c r="H1067" s="16">
        <v>35560000</v>
      </c>
      <c r="I1067" s="16">
        <v>156464000</v>
      </c>
      <c r="K1067" s="29" t="str">
        <f t="shared" si="19"/>
        <v>Спир</v>
      </c>
      <c r="L1067" s="29" t="s">
        <v>885</v>
      </c>
    </row>
    <row r="1068" spans="1:12">
      <c r="A1068">
        <v>6643255</v>
      </c>
      <c r="B1068" t="s">
        <v>391</v>
      </c>
      <c r="C1068" t="s">
        <v>243</v>
      </c>
      <c r="D1068" t="s">
        <v>244</v>
      </c>
      <c r="E1068">
        <v>78261</v>
      </c>
      <c r="F1068" t="s">
        <v>239</v>
      </c>
      <c r="G1068" s="16">
        <v>4400</v>
      </c>
      <c r="H1068" s="16">
        <v>35560000</v>
      </c>
      <c r="I1068" s="16">
        <v>156464000</v>
      </c>
      <c r="K1068" s="29" t="str">
        <f t="shared" si="19"/>
        <v>Спир</v>
      </c>
      <c r="L1068" s="29" t="s">
        <v>885</v>
      </c>
    </row>
    <row r="1069" spans="1:12">
      <c r="A1069">
        <v>6642560</v>
      </c>
      <c r="B1069" t="s">
        <v>391</v>
      </c>
      <c r="C1069" t="s">
        <v>50</v>
      </c>
      <c r="D1069" t="s">
        <v>51</v>
      </c>
      <c r="E1069">
        <v>18521</v>
      </c>
      <c r="F1069" t="s">
        <v>49</v>
      </c>
      <c r="G1069" s="16">
        <v>200</v>
      </c>
      <c r="H1069" s="16">
        <v>5500000</v>
      </c>
      <c r="I1069" s="16">
        <v>11000000</v>
      </c>
      <c r="K1069" s="29" t="str">
        <f t="shared" si="19"/>
        <v>Бард</v>
      </c>
      <c r="L1069" s="29" t="s">
        <v>885</v>
      </c>
    </row>
    <row r="1070" spans="1:12">
      <c r="A1070">
        <v>6642559</v>
      </c>
      <c r="B1070" t="s">
        <v>391</v>
      </c>
      <c r="C1070" t="s">
        <v>47</v>
      </c>
      <c r="D1070" t="s">
        <v>48</v>
      </c>
      <c r="E1070">
        <v>18521</v>
      </c>
      <c r="F1070" t="s">
        <v>49</v>
      </c>
      <c r="G1070" s="16">
        <v>400</v>
      </c>
      <c r="H1070" s="16">
        <v>5500205</v>
      </c>
      <c r="I1070" s="16">
        <v>22000820</v>
      </c>
      <c r="K1070" s="29" t="str">
        <f t="shared" si="19"/>
        <v>Бард</v>
      </c>
      <c r="L1070" s="29" t="s">
        <v>885</v>
      </c>
    </row>
    <row r="1071" spans="1:12">
      <c r="A1071">
        <v>6642536</v>
      </c>
      <c r="B1071" t="s">
        <v>391</v>
      </c>
      <c r="C1071" t="s">
        <v>81</v>
      </c>
      <c r="D1071" t="s">
        <v>82</v>
      </c>
      <c r="E1071">
        <v>45285</v>
      </c>
      <c r="F1071" t="s">
        <v>62</v>
      </c>
      <c r="G1071" s="16">
        <v>450</v>
      </c>
      <c r="H1071" s="16">
        <v>3556007</v>
      </c>
      <c r="I1071" s="16">
        <v>160020315</v>
      </c>
      <c r="K1071" s="29" t="str">
        <f t="shared" si="19"/>
        <v>Спир</v>
      </c>
      <c r="L1071" s="29" t="s">
        <v>885</v>
      </c>
    </row>
    <row r="1072" spans="1:12">
      <c r="A1072">
        <v>6642535</v>
      </c>
      <c r="B1072" t="s">
        <v>391</v>
      </c>
      <c r="C1072" t="s">
        <v>110</v>
      </c>
      <c r="D1072" t="s">
        <v>111</v>
      </c>
      <c r="E1072">
        <v>45285</v>
      </c>
      <c r="F1072" t="s">
        <v>62</v>
      </c>
      <c r="G1072" s="16">
        <v>150</v>
      </c>
      <c r="H1072" s="16">
        <v>3556007</v>
      </c>
      <c r="I1072" s="16">
        <v>53340105</v>
      </c>
      <c r="K1072" s="29" t="str">
        <f t="shared" si="19"/>
        <v>Спир</v>
      </c>
      <c r="L1072" s="29" t="s">
        <v>430</v>
      </c>
    </row>
    <row r="1073" spans="1:12">
      <c r="A1073">
        <v>6642534</v>
      </c>
      <c r="B1073" t="s">
        <v>391</v>
      </c>
      <c r="C1073" t="s">
        <v>234</v>
      </c>
      <c r="D1073" t="s">
        <v>235</v>
      </c>
      <c r="E1073">
        <v>45285</v>
      </c>
      <c r="F1073" t="s">
        <v>62</v>
      </c>
      <c r="G1073" s="16">
        <v>100</v>
      </c>
      <c r="H1073" s="16">
        <v>3556007</v>
      </c>
      <c r="I1073" s="16">
        <v>35560070</v>
      </c>
      <c r="K1073" s="29" t="str">
        <f t="shared" si="19"/>
        <v>Спир</v>
      </c>
      <c r="L1073" s="29" t="s">
        <v>885</v>
      </c>
    </row>
    <row r="1074" spans="1:12">
      <c r="A1074">
        <v>6642533</v>
      </c>
      <c r="B1074" t="s">
        <v>391</v>
      </c>
      <c r="C1074" t="s">
        <v>172</v>
      </c>
      <c r="D1074" t="s">
        <v>173</v>
      </c>
      <c r="E1074">
        <v>45285</v>
      </c>
      <c r="F1074" t="s">
        <v>62</v>
      </c>
      <c r="G1074" s="16">
        <v>3000</v>
      </c>
      <c r="H1074" s="16">
        <v>3557007</v>
      </c>
      <c r="I1074" s="16">
        <v>1067102100</v>
      </c>
      <c r="K1074" s="29" t="str">
        <f t="shared" si="19"/>
        <v>Спир</v>
      </c>
      <c r="L1074" s="29" t="s">
        <v>885</v>
      </c>
    </row>
    <row r="1075" spans="1:12">
      <c r="A1075">
        <v>6641952</v>
      </c>
      <c r="B1075" t="s">
        <v>392</v>
      </c>
      <c r="C1075" t="s">
        <v>393</v>
      </c>
      <c r="D1075" t="s">
        <v>394</v>
      </c>
      <c r="E1075">
        <v>45285</v>
      </c>
      <c r="F1075" t="s">
        <v>62</v>
      </c>
      <c r="G1075" s="16">
        <v>3200</v>
      </c>
      <c r="H1075" s="16">
        <v>3556400</v>
      </c>
      <c r="I1075" s="16">
        <v>1138048000</v>
      </c>
      <c r="K1075" s="29" t="str">
        <f t="shared" si="19"/>
        <v>Спир</v>
      </c>
      <c r="L1075" s="29" t="s">
        <v>885</v>
      </c>
    </row>
    <row r="1076" spans="1:12">
      <c r="A1076">
        <v>6641951</v>
      </c>
      <c r="B1076" t="s">
        <v>392</v>
      </c>
      <c r="C1076" t="s">
        <v>72</v>
      </c>
      <c r="D1076" t="s">
        <v>73</v>
      </c>
      <c r="E1076">
        <v>45285</v>
      </c>
      <c r="F1076" t="s">
        <v>62</v>
      </c>
      <c r="G1076" s="16">
        <v>100</v>
      </c>
      <c r="H1076" s="16">
        <v>3556500</v>
      </c>
      <c r="I1076" s="16">
        <v>35565000</v>
      </c>
      <c r="K1076" s="29" t="str">
        <f t="shared" si="19"/>
        <v>Спир</v>
      </c>
      <c r="L1076" s="29" t="s">
        <v>430</v>
      </c>
    </row>
    <row r="1077" spans="1:12">
      <c r="A1077">
        <v>6641025</v>
      </c>
      <c r="B1077" t="s">
        <v>392</v>
      </c>
      <c r="C1077" t="s">
        <v>50</v>
      </c>
      <c r="D1077" t="s">
        <v>51</v>
      </c>
      <c r="E1077">
        <v>18521</v>
      </c>
      <c r="F1077" t="s">
        <v>49</v>
      </c>
      <c r="G1077" s="16">
        <v>500</v>
      </c>
      <c r="H1077" s="16">
        <v>5500000</v>
      </c>
      <c r="I1077" s="16">
        <v>27500000</v>
      </c>
      <c r="K1077" s="29" t="str">
        <f t="shared" ref="K1077:K1091" si="20">LEFT(F1077,4)</f>
        <v>Бард</v>
      </c>
      <c r="L1077" s="29" t="s">
        <v>430</v>
      </c>
    </row>
    <row r="1078" spans="1:12">
      <c r="A1078">
        <v>6641024</v>
      </c>
      <c r="B1078" t="s">
        <v>392</v>
      </c>
      <c r="C1078" t="s">
        <v>133</v>
      </c>
      <c r="D1078" t="s">
        <v>58</v>
      </c>
      <c r="E1078">
        <v>18521</v>
      </c>
      <c r="F1078" t="s">
        <v>49</v>
      </c>
      <c r="G1078" s="16">
        <v>100</v>
      </c>
      <c r="H1078" s="16">
        <v>5500005</v>
      </c>
      <c r="I1078" s="16">
        <v>5500005</v>
      </c>
      <c r="K1078" s="29" t="str">
        <f t="shared" si="20"/>
        <v>Бард</v>
      </c>
      <c r="L1078" s="29" t="s">
        <v>885</v>
      </c>
    </row>
    <row r="1079" spans="1:12">
      <c r="A1079">
        <v>6641011</v>
      </c>
      <c r="B1079" t="s">
        <v>392</v>
      </c>
      <c r="C1079" t="s">
        <v>138</v>
      </c>
      <c r="D1079" t="s">
        <v>139</v>
      </c>
      <c r="E1079">
        <v>45433</v>
      </c>
      <c r="F1079" t="s">
        <v>63</v>
      </c>
      <c r="G1079" s="16">
        <v>100</v>
      </c>
      <c r="H1079" s="16">
        <v>4492000</v>
      </c>
      <c r="I1079" s="16">
        <v>44920000</v>
      </c>
      <c r="K1079" s="29" t="str">
        <f t="shared" si="20"/>
        <v>Спир</v>
      </c>
      <c r="L1079" s="29" t="s">
        <v>885</v>
      </c>
    </row>
    <row r="1080" spans="1:12">
      <c r="A1080">
        <v>6639462</v>
      </c>
      <c r="B1080" t="s">
        <v>395</v>
      </c>
      <c r="C1080" t="s">
        <v>50</v>
      </c>
      <c r="D1080" t="s">
        <v>51</v>
      </c>
      <c r="E1080">
        <v>18521</v>
      </c>
      <c r="F1080" t="s">
        <v>49</v>
      </c>
      <c r="G1080" s="16">
        <v>600</v>
      </c>
      <c r="H1080" s="16">
        <v>5500000</v>
      </c>
      <c r="I1080" s="16">
        <v>33000000</v>
      </c>
      <c r="K1080" s="29" t="str">
        <f t="shared" si="20"/>
        <v>Бард</v>
      </c>
      <c r="L1080" s="29" t="s">
        <v>885</v>
      </c>
    </row>
    <row r="1081" spans="1:12">
      <c r="A1081">
        <v>6639451</v>
      </c>
      <c r="B1081" t="s">
        <v>395</v>
      </c>
      <c r="C1081" t="s">
        <v>203</v>
      </c>
      <c r="D1081" t="s">
        <v>204</v>
      </c>
      <c r="E1081">
        <v>45433</v>
      </c>
      <c r="F1081" t="s">
        <v>63</v>
      </c>
      <c r="G1081" s="16">
        <v>200</v>
      </c>
      <c r="H1081" s="16">
        <v>4491205</v>
      </c>
      <c r="I1081" s="16">
        <v>89824100</v>
      </c>
      <c r="K1081" s="29" t="str">
        <f t="shared" si="20"/>
        <v>Спир</v>
      </c>
      <c r="L1081" s="29" t="s">
        <v>885</v>
      </c>
    </row>
    <row r="1082" spans="1:12">
      <c r="A1082">
        <v>6639441</v>
      </c>
      <c r="B1082" t="s">
        <v>395</v>
      </c>
      <c r="C1082" t="s">
        <v>88</v>
      </c>
      <c r="D1082" t="s">
        <v>89</v>
      </c>
      <c r="E1082">
        <v>45285</v>
      </c>
      <c r="F1082" t="s">
        <v>62</v>
      </c>
      <c r="G1082" s="16">
        <v>320</v>
      </c>
      <c r="H1082" s="16">
        <v>3556000</v>
      </c>
      <c r="I1082" s="16">
        <v>113792000</v>
      </c>
      <c r="K1082" s="29" t="str">
        <f t="shared" si="20"/>
        <v>Спир</v>
      </c>
      <c r="L1082" s="29" t="s">
        <v>885</v>
      </c>
    </row>
    <row r="1083" spans="1:12">
      <c r="A1083">
        <v>6639440</v>
      </c>
      <c r="B1083" t="s">
        <v>395</v>
      </c>
      <c r="C1083" t="s">
        <v>94</v>
      </c>
      <c r="D1083" t="s">
        <v>95</v>
      </c>
      <c r="E1083">
        <v>45285</v>
      </c>
      <c r="F1083" t="s">
        <v>62</v>
      </c>
      <c r="G1083" s="16">
        <v>400</v>
      </c>
      <c r="H1083" s="16">
        <v>3556777</v>
      </c>
      <c r="I1083" s="16">
        <v>142271080</v>
      </c>
      <c r="K1083" s="29" t="str">
        <f t="shared" si="20"/>
        <v>Спир</v>
      </c>
      <c r="L1083" s="29" t="s">
        <v>885</v>
      </c>
    </row>
    <row r="1084" spans="1:12">
      <c r="A1084">
        <v>6639439</v>
      </c>
      <c r="B1084" t="s">
        <v>395</v>
      </c>
      <c r="C1084" t="s">
        <v>122</v>
      </c>
      <c r="D1084" t="s">
        <v>123</v>
      </c>
      <c r="E1084">
        <v>45285</v>
      </c>
      <c r="F1084" t="s">
        <v>62</v>
      </c>
      <c r="G1084" s="16">
        <v>100</v>
      </c>
      <c r="H1084" s="16">
        <v>3560000</v>
      </c>
      <c r="I1084" s="16">
        <v>35600000</v>
      </c>
      <c r="K1084" s="29" t="str">
        <f t="shared" si="20"/>
        <v>Спир</v>
      </c>
      <c r="L1084" s="29" t="s">
        <v>430</v>
      </c>
    </row>
    <row r="1085" spans="1:12">
      <c r="A1085">
        <v>6639031</v>
      </c>
      <c r="B1085" t="s">
        <v>396</v>
      </c>
      <c r="C1085" t="s">
        <v>107</v>
      </c>
      <c r="D1085" t="s">
        <v>108</v>
      </c>
      <c r="E1085">
        <v>78262</v>
      </c>
      <c r="F1085" t="s">
        <v>245</v>
      </c>
      <c r="G1085" s="16">
        <v>3200</v>
      </c>
      <c r="H1085" s="16">
        <v>35890047</v>
      </c>
      <c r="I1085" s="16">
        <v>114848150.40000001</v>
      </c>
      <c r="K1085" s="29" t="str">
        <f t="shared" si="20"/>
        <v>Спир</v>
      </c>
      <c r="L1085" s="29" t="s">
        <v>885</v>
      </c>
    </row>
    <row r="1086" spans="1:12">
      <c r="A1086">
        <v>6638879</v>
      </c>
      <c r="B1086" t="s">
        <v>396</v>
      </c>
      <c r="C1086" t="s">
        <v>273</v>
      </c>
      <c r="D1086" t="s">
        <v>280</v>
      </c>
      <c r="E1086">
        <v>45433</v>
      </c>
      <c r="F1086" t="s">
        <v>63</v>
      </c>
      <c r="G1086" s="16">
        <v>10</v>
      </c>
      <c r="H1086" s="16">
        <v>4491200</v>
      </c>
      <c r="I1086" s="16">
        <v>4491200</v>
      </c>
      <c r="K1086" s="29" t="str">
        <f t="shared" si="20"/>
        <v>Спир</v>
      </c>
      <c r="L1086" s="29" t="s">
        <v>885</v>
      </c>
    </row>
    <row r="1087" spans="1:12">
      <c r="A1087">
        <v>6638878</v>
      </c>
      <c r="B1087" t="s">
        <v>396</v>
      </c>
      <c r="C1087" t="s">
        <v>183</v>
      </c>
      <c r="D1087" t="s">
        <v>184</v>
      </c>
      <c r="E1087">
        <v>45433</v>
      </c>
      <c r="F1087" t="s">
        <v>63</v>
      </c>
      <c r="G1087" s="16">
        <v>40</v>
      </c>
      <c r="H1087" s="16">
        <v>4491222</v>
      </c>
      <c r="I1087" s="16">
        <v>17964888</v>
      </c>
      <c r="K1087" s="29" t="str">
        <f t="shared" si="20"/>
        <v>Спир</v>
      </c>
      <c r="L1087" s="29" t="s">
        <v>430</v>
      </c>
    </row>
    <row r="1088" spans="1:12">
      <c r="A1088">
        <v>6637906</v>
      </c>
      <c r="B1088" t="s">
        <v>396</v>
      </c>
      <c r="C1088" t="s">
        <v>50</v>
      </c>
      <c r="D1088" t="s">
        <v>51</v>
      </c>
      <c r="E1088">
        <v>18521</v>
      </c>
      <c r="F1088" t="s">
        <v>49</v>
      </c>
      <c r="G1088" s="16">
        <v>500</v>
      </c>
      <c r="H1088" s="16">
        <v>5500000</v>
      </c>
      <c r="I1088" s="16">
        <v>27500000</v>
      </c>
      <c r="K1088" s="29" t="str">
        <f t="shared" si="20"/>
        <v>Бард</v>
      </c>
      <c r="L1088" s="29" t="s">
        <v>430</v>
      </c>
    </row>
    <row r="1089" spans="1:17">
      <c r="A1089">
        <v>6637905</v>
      </c>
      <c r="B1089" t="s">
        <v>396</v>
      </c>
      <c r="C1089" t="s">
        <v>240</v>
      </c>
      <c r="D1089" t="s">
        <v>241</v>
      </c>
      <c r="E1089">
        <v>18521</v>
      </c>
      <c r="F1089" t="s">
        <v>49</v>
      </c>
      <c r="G1089" s="16">
        <v>100</v>
      </c>
      <c r="H1089" s="16">
        <v>5505555</v>
      </c>
      <c r="I1089" s="16">
        <v>5505555</v>
      </c>
      <c r="K1089" s="29" t="str">
        <f t="shared" si="20"/>
        <v>Бард</v>
      </c>
      <c r="L1089" s="29" t="s">
        <v>430</v>
      </c>
    </row>
    <row r="1090" spans="1:17">
      <c r="A1090">
        <v>6637371</v>
      </c>
      <c r="B1090" t="s">
        <v>397</v>
      </c>
      <c r="C1090" t="s">
        <v>287</v>
      </c>
      <c r="D1090" t="s">
        <v>288</v>
      </c>
      <c r="E1090">
        <v>45433</v>
      </c>
      <c r="F1090" t="s">
        <v>63</v>
      </c>
      <c r="G1090" s="16">
        <v>160</v>
      </c>
      <c r="H1090" s="16">
        <v>4491200</v>
      </c>
      <c r="I1090" s="16">
        <v>71859200</v>
      </c>
      <c r="K1090" s="29" t="str">
        <f t="shared" si="20"/>
        <v>Спир</v>
      </c>
      <c r="L1090" s="29" t="s">
        <v>430</v>
      </c>
    </row>
    <row r="1091" spans="1:17">
      <c r="A1091">
        <v>6636409</v>
      </c>
      <c r="B1091" t="s">
        <v>397</v>
      </c>
      <c r="C1091" t="s">
        <v>185</v>
      </c>
      <c r="D1091" t="s">
        <v>186</v>
      </c>
      <c r="E1091">
        <v>45284</v>
      </c>
      <c r="F1091" t="s">
        <v>61</v>
      </c>
      <c r="G1091" s="16">
        <v>500</v>
      </c>
      <c r="H1091" s="16">
        <v>3589050</v>
      </c>
      <c r="I1091" s="16">
        <v>179452500</v>
      </c>
      <c r="K1091" s="29" t="str">
        <f t="shared" si="20"/>
        <v>Спир</v>
      </c>
      <c r="L1091" s="29" t="s">
        <v>885</v>
      </c>
    </row>
    <row r="1092" spans="1:17">
      <c r="A1092"/>
      <c r="B1092"/>
      <c r="C1092"/>
      <c r="D1092"/>
      <c r="E1092"/>
      <c r="F1092"/>
      <c r="G1092" s="16"/>
      <c r="H1092" s="16"/>
      <c r="I1092" s="16"/>
      <c r="K1092" s="29" t="str">
        <f t="shared" ref="K1092" si="21">LEFT(F1092,4)</f>
        <v/>
      </c>
    </row>
    <row r="1093" spans="1:17">
      <c r="A1093"/>
      <c r="B1093" s="36"/>
      <c r="C1093"/>
      <c r="D1093" s="36"/>
      <c r="E1093" s="36"/>
      <c r="F1093" s="37"/>
      <c r="G1093" s="38"/>
      <c r="H1093" s="38"/>
      <c r="I1093" s="38">
        <f>SUM(I5:I1092)</f>
        <v>181632028803.30002</v>
      </c>
    </row>
    <row r="1094" spans="1:17">
      <c r="A1094"/>
      <c r="C1094"/>
    </row>
    <row r="1095" spans="1:17">
      <c r="A1095"/>
      <c r="C1095"/>
    </row>
    <row r="1096" spans="1:17">
      <c r="A1096"/>
      <c r="C1096"/>
    </row>
    <row r="1097" spans="1:17">
      <c r="A1097"/>
      <c r="C1097"/>
    </row>
    <row r="1098" spans="1:17">
      <c r="A1098"/>
      <c r="C1098"/>
    </row>
    <row r="1099" spans="1:17">
      <c r="A1099"/>
      <c r="C1099"/>
      <c r="Q1099" s="29" t="e">
        <f>#REF!*#REF!</f>
        <v>#REF!</v>
      </c>
    </row>
    <row r="1100" spans="1:17">
      <c r="A1100"/>
      <c r="C1100"/>
      <c r="F1100" s="32" t="s">
        <v>83</v>
      </c>
      <c r="G1100" s="30">
        <f>SUMIF($K$939:$K1092,$F1100,G$939:G1092)</f>
        <v>16300</v>
      </c>
      <c r="H1100" s="30">
        <f>I1100/G1100</f>
        <v>117430.01748466257</v>
      </c>
      <c r="I1100" s="30">
        <f>SUMIF($K$5:$K1092,$F1100,I$5:I1092)</f>
        <v>1914109285</v>
      </c>
      <c r="K1100" s="30">
        <f>COUNTIF(K$5:K$1092,F1100)</f>
        <v>91</v>
      </c>
    </row>
    <row r="1101" spans="1:17">
      <c r="A1101"/>
      <c r="C1101"/>
      <c r="F1101" s="32" t="s">
        <v>84</v>
      </c>
      <c r="G1101" s="30">
        <f>SUMIF($K$939:$K1093,$F1101,G$939:G1093)</f>
        <v>177310</v>
      </c>
      <c r="H1101" s="30">
        <f>I1101/G1101</f>
        <v>8965609.933237832</v>
      </c>
      <c r="I1101" s="30">
        <f>SUMIFS(I$5:$I1092,L$5:L$1092,"форв")*10+SUMIFS(I$939:$I1092,L$939:L$1092,"спот")</f>
        <v>1589692297262.4001</v>
      </c>
      <c r="K1101" s="30">
        <f>COUNTIF(K$5:K$1092,F1101)</f>
        <v>996</v>
      </c>
    </row>
    <row r="1102" spans="1:17">
      <c r="A1102"/>
      <c r="C1102"/>
      <c r="F1102" s="32"/>
      <c r="I1102" s="30">
        <f>SUM(I1100:I1101)</f>
        <v>1591606406547.4001</v>
      </c>
    </row>
    <row r="1103" spans="1:17">
      <c r="A1103"/>
      <c r="C1103"/>
      <c r="F1103" s="32"/>
    </row>
    <row r="1104" spans="1:17">
      <c r="A1104"/>
      <c r="C1104"/>
    </row>
    <row r="1105" spans="1:9">
      <c r="A1105"/>
      <c r="C1105"/>
    </row>
    <row r="1106" spans="1:9">
      <c r="A1106"/>
      <c r="C1106"/>
      <c r="F1106" s="32" t="s">
        <v>430</v>
      </c>
      <c r="G1106" s="30">
        <f>SUMIF($L$5:$L1092,$F1106,G$5:G1092)</f>
        <v>1247140</v>
      </c>
      <c r="H1106" s="30">
        <f>I1106/G1106</f>
        <v>125447.93763322484</v>
      </c>
      <c r="I1106" s="30">
        <f>SUMIF($L$5:$L1092,$F1106,I$5:I1092)</f>
        <v>156451140939.90002</v>
      </c>
    </row>
    <row r="1107" spans="1:9">
      <c r="A1107"/>
      <c r="C1107"/>
    </row>
    <row r="1108" spans="1:9">
      <c r="A1108"/>
      <c r="C1108"/>
    </row>
    <row r="1109" spans="1:9">
      <c r="A1109"/>
      <c r="C1109"/>
    </row>
    <row r="1110" spans="1:9">
      <c r="A1110"/>
      <c r="C1110"/>
    </row>
    <row r="1111" spans="1:9">
      <c r="A1111"/>
      <c r="C1111"/>
    </row>
    <row r="1112" spans="1:9">
      <c r="A1112"/>
      <c r="C1112"/>
    </row>
    <row r="1113" spans="1:9">
      <c r="A1113"/>
      <c r="C1113"/>
      <c r="I1113" s="30" t="s">
        <v>886</v>
      </c>
    </row>
    <row r="1114" spans="1:9">
      <c r="A1114"/>
      <c r="C1114"/>
    </row>
    <row r="1115" spans="1:9">
      <c r="A1115"/>
      <c r="C1115"/>
    </row>
    <row r="1116" spans="1:9">
      <c r="A1116"/>
      <c r="C1116"/>
    </row>
    <row r="1117" spans="1:9">
      <c r="A1117"/>
      <c r="C1117"/>
    </row>
    <row r="1118" spans="1:9">
      <c r="A1118"/>
      <c r="C1118"/>
    </row>
    <row r="1119" spans="1:9">
      <c r="A1119"/>
      <c r="C1119"/>
    </row>
    <row r="1120" spans="1:9">
      <c r="A1120"/>
      <c r="C1120"/>
    </row>
    <row r="1121" spans="1:3">
      <c r="A1121"/>
      <c r="C1121"/>
    </row>
    <row r="1122" spans="1:3">
      <c r="A1122"/>
      <c r="C1122"/>
    </row>
    <row r="1123" spans="1:3">
      <c r="A1123"/>
      <c r="C1123"/>
    </row>
    <row r="1124" spans="1:3">
      <c r="A1124"/>
      <c r="C1124"/>
    </row>
    <row r="1125" spans="1:3">
      <c r="A1125"/>
      <c r="C1125"/>
    </row>
    <row r="1126" spans="1:3">
      <c r="A1126"/>
      <c r="C1126"/>
    </row>
    <row r="1127" spans="1:3">
      <c r="A1127"/>
      <c r="C1127"/>
    </row>
    <row r="1128" spans="1:3">
      <c r="A1128"/>
      <c r="C1128"/>
    </row>
    <row r="1129" spans="1:3">
      <c r="A1129"/>
      <c r="C1129"/>
    </row>
    <row r="1130" spans="1:3">
      <c r="A1130"/>
      <c r="C1130"/>
    </row>
    <row r="1131" spans="1:3">
      <c r="A1131"/>
      <c r="C1131"/>
    </row>
    <row r="1132" spans="1:3">
      <c r="A1132"/>
      <c r="C1132"/>
    </row>
    <row r="1133" spans="1:3">
      <c r="A1133"/>
      <c r="C1133"/>
    </row>
    <row r="1134" spans="1:3">
      <c r="A1134"/>
      <c r="C1134"/>
    </row>
    <row r="1135" spans="1:3">
      <c r="A1135"/>
      <c r="C1135"/>
    </row>
    <row r="1136" spans="1:3">
      <c r="A1136"/>
      <c r="C1136"/>
    </row>
    <row r="1137" spans="1:3">
      <c r="A1137"/>
      <c r="C1137"/>
    </row>
    <row r="1138" spans="1:3">
      <c r="A1138"/>
      <c r="C1138"/>
    </row>
    <row r="1139" spans="1:3">
      <c r="A1139"/>
      <c r="C1139"/>
    </row>
    <row r="1140" spans="1:3">
      <c r="A1140"/>
      <c r="C1140"/>
    </row>
    <row r="1141" spans="1:3">
      <c r="A1141"/>
      <c r="C1141"/>
    </row>
    <row r="1142" spans="1:3">
      <c r="A1142"/>
      <c r="C1142"/>
    </row>
    <row r="1143" spans="1:3">
      <c r="A1143"/>
      <c r="C1143"/>
    </row>
    <row r="1144" spans="1:3">
      <c r="A1144"/>
      <c r="C1144"/>
    </row>
    <row r="1145" spans="1:3">
      <c r="A1145"/>
      <c r="C1145"/>
    </row>
    <row r="1146" spans="1:3">
      <c r="A1146"/>
      <c r="C1146"/>
    </row>
    <row r="1147" spans="1:3">
      <c r="A1147"/>
      <c r="C1147"/>
    </row>
    <row r="1148" spans="1:3">
      <c r="A1148"/>
      <c r="C1148"/>
    </row>
    <row r="1149" spans="1:3">
      <c r="A1149"/>
      <c r="C1149"/>
    </row>
    <row r="1150" spans="1:3">
      <c r="A1150"/>
      <c r="C1150"/>
    </row>
    <row r="1151" spans="1:3">
      <c r="A1151"/>
      <c r="C1151"/>
    </row>
    <row r="1152" spans="1:3">
      <c r="A1152"/>
      <c r="C1152"/>
    </row>
    <row r="1153" spans="1:3">
      <c r="A1153"/>
      <c r="C1153"/>
    </row>
    <row r="1154" spans="1:3">
      <c r="A1154"/>
      <c r="C1154"/>
    </row>
    <row r="1155" spans="1:3">
      <c r="A1155"/>
      <c r="C1155"/>
    </row>
    <row r="1156" spans="1:3">
      <c r="A1156"/>
      <c r="C1156"/>
    </row>
    <row r="1157" spans="1:3">
      <c r="A1157"/>
      <c r="C1157"/>
    </row>
    <row r="1158" spans="1:3">
      <c r="A1158"/>
      <c r="C1158"/>
    </row>
    <row r="1159" spans="1:3">
      <c r="A1159"/>
      <c r="C1159"/>
    </row>
    <row r="1160" spans="1:3">
      <c r="A1160"/>
      <c r="C1160"/>
    </row>
    <row r="1161" spans="1:3">
      <c r="A1161"/>
      <c r="C1161"/>
    </row>
    <row r="1162" spans="1:3">
      <c r="A1162"/>
      <c r="C1162"/>
    </row>
    <row r="1163" spans="1:3">
      <c r="A1163"/>
      <c r="C1163"/>
    </row>
    <row r="1164" spans="1:3">
      <c r="A1164"/>
      <c r="C1164"/>
    </row>
    <row r="1165" spans="1:3">
      <c r="A1165"/>
      <c r="C1165"/>
    </row>
    <row r="1166" spans="1:3">
      <c r="A1166"/>
      <c r="C1166"/>
    </row>
    <row r="1167" spans="1:3">
      <c r="A1167"/>
      <c r="C1167"/>
    </row>
    <row r="1168" spans="1:3">
      <c r="A1168"/>
      <c r="C1168"/>
    </row>
    <row r="1169" spans="1:3">
      <c r="A1169"/>
      <c r="C1169"/>
    </row>
    <row r="1170" spans="1:3">
      <c r="A1170"/>
      <c r="C1170"/>
    </row>
    <row r="1171" spans="1:3">
      <c r="A1171"/>
      <c r="C1171"/>
    </row>
    <row r="1172" spans="1:3">
      <c r="A1172"/>
      <c r="C1172"/>
    </row>
    <row r="1173" spans="1:3">
      <c r="A1173"/>
      <c r="C1173"/>
    </row>
    <row r="1174" spans="1:3">
      <c r="A1174"/>
      <c r="C1174"/>
    </row>
    <row r="1175" spans="1:3">
      <c r="A1175"/>
      <c r="C1175"/>
    </row>
    <row r="1176" spans="1:3">
      <c r="A1176"/>
      <c r="C1176"/>
    </row>
    <row r="1177" spans="1:3">
      <c r="A1177"/>
      <c r="C1177"/>
    </row>
    <row r="1178" spans="1:3">
      <c r="A1178"/>
      <c r="C1178"/>
    </row>
    <row r="1179" spans="1:3">
      <c r="A1179"/>
      <c r="C1179"/>
    </row>
    <row r="1180" spans="1:3">
      <c r="A1180"/>
      <c r="C1180"/>
    </row>
    <row r="1181" spans="1:3">
      <c r="A1181"/>
      <c r="C1181"/>
    </row>
    <row r="1182" spans="1:3">
      <c r="A1182"/>
      <c r="C1182"/>
    </row>
    <row r="1183" spans="1:3">
      <c r="A1183"/>
      <c r="C1183"/>
    </row>
    <row r="1184" spans="1:3">
      <c r="A1184"/>
      <c r="C1184"/>
    </row>
    <row r="1185" spans="1:3">
      <c r="A1185"/>
      <c r="C1185"/>
    </row>
    <row r="1186" spans="1:3">
      <c r="A1186"/>
      <c r="C1186"/>
    </row>
    <row r="1187" spans="1:3">
      <c r="A1187"/>
      <c r="C1187"/>
    </row>
    <row r="1188" spans="1:3">
      <c r="A1188"/>
      <c r="C1188"/>
    </row>
    <row r="1189" spans="1:3">
      <c r="A1189"/>
      <c r="C1189"/>
    </row>
    <row r="1190" spans="1:3">
      <c r="A1190"/>
      <c r="C1190"/>
    </row>
    <row r="1191" spans="1:3">
      <c r="A1191"/>
      <c r="C1191"/>
    </row>
    <row r="1192" spans="1:3">
      <c r="A1192"/>
      <c r="C1192"/>
    </row>
    <row r="1193" spans="1:3">
      <c r="A1193"/>
      <c r="C1193"/>
    </row>
    <row r="1194" spans="1:3">
      <c r="A1194"/>
      <c r="C1194"/>
    </row>
    <row r="1195" spans="1:3">
      <c r="A1195"/>
      <c r="C1195"/>
    </row>
    <row r="1196" spans="1:3">
      <c r="A1196"/>
      <c r="C1196"/>
    </row>
    <row r="1197" spans="1:3">
      <c r="A1197"/>
      <c r="C1197"/>
    </row>
    <row r="1198" spans="1:3">
      <c r="A1198"/>
      <c r="C1198"/>
    </row>
    <row r="1199" spans="1:3">
      <c r="A1199"/>
      <c r="C1199"/>
    </row>
    <row r="1200" spans="1:3">
      <c r="A1200"/>
      <c r="C1200"/>
    </row>
    <row r="1201" spans="1:3">
      <c r="A1201"/>
      <c r="C1201"/>
    </row>
    <row r="1202" spans="1:3">
      <c r="A1202"/>
      <c r="C1202"/>
    </row>
    <row r="1203" spans="1:3">
      <c r="A1203"/>
      <c r="C1203"/>
    </row>
    <row r="1204" spans="1:3">
      <c r="A1204"/>
      <c r="C1204"/>
    </row>
    <row r="1205" spans="1:3">
      <c r="A1205"/>
      <c r="C1205"/>
    </row>
    <row r="1206" spans="1:3">
      <c r="A1206"/>
      <c r="C1206"/>
    </row>
    <row r="1207" spans="1:3">
      <c r="A1207"/>
      <c r="C1207"/>
    </row>
    <row r="1208" spans="1:3">
      <c r="A1208"/>
      <c r="C1208"/>
    </row>
    <row r="1209" spans="1:3">
      <c r="A1209"/>
      <c r="C1209"/>
    </row>
    <row r="1210" spans="1:3">
      <c r="A1210"/>
      <c r="C1210"/>
    </row>
    <row r="1211" spans="1:3">
      <c r="A1211"/>
      <c r="C1211"/>
    </row>
    <row r="1212" spans="1:3">
      <c r="A1212"/>
      <c r="C1212"/>
    </row>
    <row r="1213" spans="1:3">
      <c r="A1213"/>
      <c r="C1213"/>
    </row>
    <row r="1214" spans="1:3">
      <c r="A1214"/>
      <c r="C1214"/>
    </row>
    <row r="1215" spans="1:3">
      <c r="A1215"/>
      <c r="C1215"/>
    </row>
    <row r="1216" spans="1:3">
      <c r="A1216"/>
      <c r="C1216"/>
    </row>
    <row r="1217" spans="1:3">
      <c r="A1217"/>
      <c r="C1217"/>
    </row>
    <row r="1218" spans="1:3">
      <c r="A1218"/>
      <c r="C1218"/>
    </row>
    <row r="1219" spans="1:3">
      <c r="A1219"/>
      <c r="C1219"/>
    </row>
    <row r="1220" spans="1:3">
      <c r="A1220"/>
      <c r="C1220"/>
    </row>
    <row r="1221" spans="1:3">
      <c r="A1221"/>
      <c r="C1221"/>
    </row>
    <row r="1222" spans="1:3">
      <c r="A1222"/>
      <c r="C1222"/>
    </row>
    <row r="1223" spans="1:3">
      <c r="A1223"/>
      <c r="C1223"/>
    </row>
    <row r="1224" spans="1:3">
      <c r="A1224"/>
      <c r="C1224"/>
    </row>
    <row r="1225" spans="1:3">
      <c r="A1225"/>
      <c r="C1225"/>
    </row>
    <row r="1226" spans="1:3">
      <c r="A1226"/>
      <c r="C1226"/>
    </row>
    <row r="1227" spans="1:3">
      <c r="A1227"/>
      <c r="C1227"/>
    </row>
    <row r="1228" spans="1:3">
      <c r="A1228"/>
      <c r="C1228"/>
    </row>
    <row r="1229" spans="1:3">
      <c r="A1229"/>
      <c r="C1229"/>
    </row>
    <row r="1230" spans="1:3">
      <c r="A1230"/>
      <c r="C1230"/>
    </row>
    <row r="1231" spans="1:3">
      <c r="A1231"/>
      <c r="C1231"/>
    </row>
    <row r="1232" spans="1:3">
      <c r="A1232"/>
      <c r="C1232"/>
    </row>
    <row r="1233" spans="1:3">
      <c r="A1233"/>
      <c r="C1233"/>
    </row>
    <row r="1234" spans="1:3">
      <c r="A1234"/>
      <c r="C1234"/>
    </row>
    <row r="1235" spans="1:3">
      <c r="A1235"/>
      <c r="C1235"/>
    </row>
    <row r="1236" spans="1:3">
      <c r="A1236"/>
      <c r="C1236"/>
    </row>
    <row r="1237" spans="1:3">
      <c r="A1237"/>
      <c r="C1237"/>
    </row>
    <row r="1238" spans="1:3">
      <c r="A1238"/>
      <c r="C1238"/>
    </row>
    <row r="1239" spans="1:3">
      <c r="A1239"/>
      <c r="C1239"/>
    </row>
    <row r="1240" spans="1:3">
      <c r="A1240"/>
      <c r="C1240"/>
    </row>
    <row r="1241" spans="1:3">
      <c r="A1241"/>
      <c r="C1241"/>
    </row>
    <row r="1242" spans="1:3">
      <c r="A1242"/>
      <c r="C1242"/>
    </row>
    <row r="1243" spans="1:3">
      <c r="A1243"/>
      <c r="C1243"/>
    </row>
    <row r="1244" spans="1:3">
      <c r="A1244"/>
      <c r="C1244"/>
    </row>
    <row r="1245" spans="1:3">
      <c r="A1245"/>
      <c r="C1245"/>
    </row>
    <row r="1246" spans="1:3">
      <c r="A1246"/>
      <c r="C1246"/>
    </row>
    <row r="1247" spans="1:3">
      <c r="A1247"/>
      <c r="C1247"/>
    </row>
    <row r="1248" spans="1:3">
      <c r="A1248"/>
      <c r="C1248"/>
    </row>
    <row r="1249" spans="1:3">
      <c r="A1249"/>
      <c r="C1249"/>
    </row>
    <row r="1250" spans="1:3">
      <c r="A1250"/>
      <c r="C1250"/>
    </row>
    <row r="1251" spans="1:3">
      <c r="A1251"/>
      <c r="C1251"/>
    </row>
    <row r="1252" spans="1:3">
      <c r="A1252"/>
      <c r="C1252"/>
    </row>
    <row r="1253" spans="1:3">
      <c r="A1253"/>
      <c r="C1253"/>
    </row>
    <row r="1254" spans="1:3">
      <c r="A1254"/>
      <c r="C1254"/>
    </row>
    <row r="1255" spans="1:3">
      <c r="A1255"/>
      <c r="C1255"/>
    </row>
    <row r="1256" spans="1:3">
      <c r="A1256"/>
      <c r="C1256"/>
    </row>
    <row r="1257" spans="1:3">
      <c r="A1257"/>
      <c r="C1257"/>
    </row>
    <row r="1258" spans="1:3">
      <c r="A1258"/>
      <c r="C1258"/>
    </row>
    <row r="1259" spans="1:3">
      <c r="A1259"/>
      <c r="C1259"/>
    </row>
    <row r="1260" spans="1:3">
      <c r="A1260"/>
      <c r="C1260"/>
    </row>
    <row r="1261" spans="1:3">
      <c r="A1261"/>
      <c r="C1261"/>
    </row>
    <row r="1262" spans="1:3">
      <c r="A1262"/>
      <c r="C1262"/>
    </row>
    <row r="1263" spans="1:3">
      <c r="A1263"/>
      <c r="C1263"/>
    </row>
    <row r="1264" spans="1:3">
      <c r="A1264"/>
      <c r="C1264"/>
    </row>
    <row r="1265" spans="1:3">
      <c r="A1265"/>
      <c r="C1265"/>
    </row>
    <row r="1266" spans="1:3">
      <c r="A1266"/>
      <c r="C1266"/>
    </row>
    <row r="1267" spans="1:3">
      <c r="A1267"/>
      <c r="C1267"/>
    </row>
    <row r="1268" spans="1:3">
      <c r="A1268"/>
      <c r="C1268"/>
    </row>
    <row r="1269" spans="1:3">
      <c r="A1269"/>
      <c r="C1269"/>
    </row>
    <row r="1270" spans="1:3">
      <c r="A1270"/>
      <c r="C1270"/>
    </row>
    <row r="1271" spans="1:3">
      <c r="A1271"/>
      <c r="C1271"/>
    </row>
    <row r="1272" spans="1:3">
      <c r="A1272"/>
      <c r="C1272"/>
    </row>
    <row r="1273" spans="1:3">
      <c r="A1273"/>
      <c r="C1273"/>
    </row>
    <row r="1274" spans="1:3">
      <c r="A1274"/>
      <c r="C1274"/>
    </row>
    <row r="1275" spans="1:3">
      <c r="A1275"/>
      <c r="C1275"/>
    </row>
    <row r="1276" spans="1:3">
      <c r="A1276"/>
      <c r="C1276"/>
    </row>
    <row r="1277" spans="1:3">
      <c r="A1277"/>
      <c r="C1277"/>
    </row>
    <row r="1278" spans="1:3">
      <c r="A1278"/>
      <c r="C1278"/>
    </row>
    <row r="1279" spans="1:3">
      <c r="A1279"/>
      <c r="C1279"/>
    </row>
    <row r="1280" spans="1:3">
      <c r="A1280"/>
      <c r="C1280"/>
    </row>
    <row r="1281" spans="1:3">
      <c r="A1281"/>
      <c r="C1281"/>
    </row>
    <row r="1282" spans="1:3">
      <c r="A1282"/>
      <c r="C1282"/>
    </row>
    <row r="1283" spans="1:3">
      <c r="A1283"/>
      <c r="C1283"/>
    </row>
    <row r="1284" spans="1:3">
      <c r="A1284"/>
      <c r="C1284"/>
    </row>
    <row r="1285" spans="1:3">
      <c r="A1285"/>
      <c r="C1285"/>
    </row>
    <row r="1286" spans="1:3">
      <c r="A1286"/>
      <c r="C1286"/>
    </row>
    <row r="1287" spans="1:3">
      <c r="A1287"/>
      <c r="C1287"/>
    </row>
    <row r="1288" spans="1:3">
      <c r="A1288"/>
      <c r="C1288"/>
    </row>
    <row r="1289" spans="1:3">
      <c r="A1289"/>
      <c r="C1289"/>
    </row>
    <row r="1290" spans="1:3">
      <c r="A1290"/>
      <c r="C1290"/>
    </row>
    <row r="1291" spans="1:3">
      <c r="A1291"/>
      <c r="C1291"/>
    </row>
    <row r="1292" spans="1:3">
      <c r="A1292"/>
      <c r="C1292"/>
    </row>
    <row r="1293" spans="1:3">
      <c r="A1293"/>
      <c r="C1293"/>
    </row>
    <row r="1294" spans="1:3">
      <c r="A1294"/>
      <c r="C1294"/>
    </row>
    <row r="1295" spans="1:3">
      <c r="A1295"/>
      <c r="C1295"/>
    </row>
    <row r="1296" spans="1:3">
      <c r="A1296"/>
      <c r="C1296"/>
    </row>
    <row r="1297" spans="1:3">
      <c r="A1297"/>
      <c r="C1297"/>
    </row>
    <row r="1298" spans="1:3">
      <c r="A1298"/>
      <c r="C1298"/>
    </row>
    <row r="1299" spans="1:3">
      <c r="A1299"/>
      <c r="C1299"/>
    </row>
    <row r="1300" spans="1:3">
      <c r="A1300"/>
      <c r="C1300"/>
    </row>
    <row r="1301" spans="1:3">
      <c r="A1301"/>
      <c r="C1301"/>
    </row>
    <row r="1302" spans="1:3">
      <c r="A1302"/>
      <c r="C1302"/>
    </row>
    <row r="1303" spans="1:3">
      <c r="A1303"/>
      <c r="C1303"/>
    </row>
    <row r="1304" spans="1:3">
      <c r="A1304"/>
      <c r="C1304"/>
    </row>
    <row r="1305" spans="1:3">
      <c r="A1305"/>
      <c r="C1305"/>
    </row>
    <row r="1306" spans="1:3">
      <c r="A1306"/>
      <c r="C1306"/>
    </row>
    <row r="1307" spans="1:3">
      <c r="A1307"/>
      <c r="C1307"/>
    </row>
    <row r="1308" spans="1:3">
      <c r="A1308"/>
      <c r="C1308"/>
    </row>
    <row r="1309" spans="1:3">
      <c r="A1309"/>
      <c r="C1309"/>
    </row>
    <row r="1310" spans="1:3">
      <c r="A1310"/>
      <c r="C1310"/>
    </row>
    <row r="1311" spans="1:3">
      <c r="A1311"/>
      <c r="C1311"/>
    </row>
    <row r="1312" spans="1:3">
      <c r="A1312"/>
      <c r="C1312"/>
    </row>
    <row r="1313" spans="1:3">
      <c r="A1313"/>
      <c r="C1313"/>
    </row>
    <row r="1314" spans="1:3">
      <c r="A1314"/>
      <c r="C1314"/>
    </row>
    <row r="1315" spans="1:3">
      <c r="A1315"/>
      <c r="C1315"/>
    </row>
    <row r="1316" spans="1:3">
      <c r="A1316"/>
      <c r="C1316"/>
    </row>
    <row r="1317" spans="1:3">
      <c r="A1317"/>
      <c r="C1317"/>
    </row>
    <row r="1318" spans="1:3">
      <c r="A1318"/>
      <c r="C1318"/>
    </row>
    <row r="1319" spans="1:3">
      <c r="A1319"/>
      <c r="C1319"/>
    </row>
    <row r="1320" spans="1:3">
      <c r="A1320"/>
      <c r="C1320"/>
    </row>
    <row r="1321" spans="1:3">
      <c r="A1321"/>
      <c r="C1321"/>
    </row>
    <row r="1322" spans="1:3">
      <c r="A1322"/>
      <c r="C1322"/>
    </row>
    <row r="1323" spans="1:3">
      <c r="A1323"/>
      <c r="C1323"/>
    </row>
    <row r="1324" spans="1:3">
      <c r="A1324"/>
      <c r="C1324"/>
    </row>
    <row r="1325" spans="1:3">
      <c r="A1325"/>
      <c r="C1325"/>
    </row>
    <row r="1326" spans="1:3">
      <c r="A1326"/>
      <c r="C1326"/>
    </row>
    <row r="1327" spans="1:3">
      <c r="A1327"/>
      <c r="C1327"/>
    </row>
    <row r="1328" spans="1:3">
      <c r="A1328"/>
      <c r="C1328"/>
    </row>
    <row r="1329" spans="1:3">
      <c r="A1329"/>
      <c r="C1329"/>
    </row>
    <row r="1330" spans="1:3">
      <c r="A1330"/>
      <c r="C1330"/>
    </row>
    <row r="1331" spans="1:3">
      <c r="A1331"/>
      <c r="C1331"/>
    </row>
    <row r="1332" spans="1:3">
      <c r="A1332"/>
      <c r="C1332"/>
    </row>
    <row r="1333" spans="1:3">
      <c r="A1333"/>
      <c r="C1333"/>
    </row>
    <row r="1334" spans="1:3">
      <c r="A1334"/>
      <c r="C1334"/>
    </row>
    <row r="1335" spans="1:3">
      <c r="A1335"/>
      <c r="C1335"/>
    </row>
    <row r="1336" spans="1:3">
      <c r="A1336"/>
      <c r="C1336"/>
    </row>
    <row r="1337" spans="1:3">
      <c r="A1337"/>
      <c r="C1337"/>
    </row>
    <row r="1338" spans="1:3">
      <c r="A1338"/>
      <c r="C1338"/>
    </row>
    <row r="1339" spans="1:3">
      <c r="A1339"/>
      <c r="C1339"/>
    </row>
    <row r="1340" spans="1:3">
      <c r="A1340"/>
      <c r="C1340"/>
    </row>
    <row r="1341" spans="1:3">
      <c r="A1341"/>
      <c r="C1341"/>
    </row>
    <row r="1342" spans="1:3">
      <c r="A1342"/>
      <c r="C1342"/>
    </row>
    <row r="1343" spans="1:3">
      <c r="A1343"/>
      <c r="C1343"/>
    </row>
    <row r="1344" spans="1:3">
      <c r="A1344"/>
      <c r="C1344"/>
    </row>
    <row r="1345" spans="1:3">
      <c r="A1345"/>
      <c r="C1345"/>
    </row>
    <row r="1346" spans="1:3">
      <c r="A1346"/>
      <c r="C1346"/>
    </row>
    <row r="1347" spans="1:3">
      <c r="A1347"/>
      <c r="C1347"/>
    </row>
    <row r="1348" spans="1:3">
      <c r="A1348"/>
      <c r="C1348"/>
    </row>
    <row r="1349" spans="1:3">
      <c r="A1349"/>
      <c r="C1349"/>
    </row>
    <row r="1350" spans="1:3">
      <c r="A1350"/>
      <c r="C1350"/>
    </row>
    <row r="1351" spans="1:3">
      <c r="A1351"/>
      <c r="C1351"/>
    </row>
    <row r="1352" spans="1:3">
      <c r="A1352"/>
      <c r="C1352"/>
    </row>
    <row r="1353" spans="1:3">
      <c r="A1353"/>
      <c r="C1353"/>
    </row>
    <row r="1354" spans="1:3">
      <c r="A1354"/>
      <c r="C1354"/>
    </row>
    <row r="1355" spans="1:3">
      <c r="A1355"/>
      <c r="C1355"/>
    </row>
    <row r="1356" spans="1:3">
      <c r="A1356"/>
      <c r="C1356"/>
    </row>
    <row r="1357" spans="1:3">
      <c r="A1357"/>
      <c r="C1357"/>
    </row>
    <row r="1358" spans="1:3">
      <c r="A1358"/>
      <c r="C1358"/>
    </row>
    <row r="1359" spans="1:3">
      <c r="A1359"/>
      <c r="C1359"/>
    </row>
    <row r="1360" spans="1:3">
      <c r="A1360"/>
      <c r="C1360"/>
    </row>
    <row r="1361" spans="1:3">
      <c r="A1361"/>
      <c r="C1361"/>
    </row>
    <row r="1362" spans="1:3">
      <c r="A1362"/>
      <c r="C1362"/>
    </row>
    <row r="1363" spans="1:3">
      <c r="A1363"/>
      <c r="C1363"/>
    </row>
    <row r="1364" spans="1:3">
      <c r="A1364"/>
      <c r="C1364"/>
    </row>
    <row r="1365" spans="1:3">
      <c r="A1365"/>
      <c r="C1365"/>
    </row>
    <row r="1366" spans="1:3">
      <c r="A1366"/>
      <c r="C1366"/>
    </row>
    <row r="1367" spans="1:3">
      <c r="A1367"/>
      <c r="C1367"/>
    </row>
    <row r="1368" spans="1:3">
      <c r="A1368"/>
      <c r="C1368"/>
    </row>
    <row r="1369" spans="1:3">
      <c r="A1369"/>
      <c r="C1369"/>
    </row>
    <row r="1370" spans="1:3">
      <c r="A1370"/>
      <c r="C1370"/>
    </row>
    <row r="1371" spans="1:3">
      <c r="A1371"/>
      <c r="C1371"/>
    </row>
    <row r="1372" spans="1:3">
      <c r="A1372"/>
      <c r="C1372"/>
    </row>
    <row r="1373" spans="1:3">
      <c r="A1373"/>
      <c r="C1373"/>
    </row>
    <row r="1374" spans="1:3">
      <c r="A1374"/>
      <c r="C1374"/>
    </row>
    <row r="1375" spans="1:3">
      <c r="A1375"/>
      <c r="C1375"/>
    </row>
    <row r="1376" spans="1:3">
      <c r="A1376"/>
      <c r="C1376"/>
    </row>
    <row r="1377" spans="1:3">
      <c r="A1377"/>
      <c r="C1377"/>
    </row>
    <row r="1378" spans="1:3">
      <c r="A1378"/>
      <c r="C1378"/>
    </row>
    <row r="1379" spans="1:3">
      <c r="A1379"/>
      <c r="C1379"/>
    </row>
    <row r="1380" spans="1:3">
      <c r="A1380"/>
      <c r="C1380"/>
    </row>
    <row r="1381" spans="1:3">
      <c r="A1381"/>
      <c r="C1381"/>
    </row>
    <row r="1382" spans="1:3">
      <c r="A1382"/>
      <c r="C1382"/>
    </row>
    <row r="1383" spans="1:3">
      <c r="A1383"/>
      <c r="C1383"/>
    </row>
    <row r="1384" spans="1:3">
      <c r="A1384"/>
      <c r="C1384"/>
    </row>
    <row r="1385" spans="1:3">
      <c r="A1385"/>
      <c r="C1385"/>
    </row>
    <row r="1386" spans="1:3">
      <c r="A1386"/>
      <c r="C1386"/>
    </row>
    <row r="1387" spans="1:3">
      <c r="A1387"/>
      <c r="C1387"/>
    </row>
    <row r="1388" spans="1:3">
      <c r="A1388"/>
      <c r="C1388"/>
    </row>
    <row r="1389" spans="1:3">
      <c r="A1389"/>
      <c r="C1389"/>
    </row>
    <row r="1390" spans="1:3">
      <c r="A1390"/>
      <c r="C1390"/>
    </row>
    <row r="1391" spans="1:3">
      <c r="A1391"/>
      <c r="C1391"/>
    </row>
    <row r="1392" spans="1:3">
      <c r="A1392"/>
      <c r="C1392"/>
    </row>
    <row r="1393" spans="1:3">
      <c r="A1393"/>
      <c r="C1393"/>
    </row>
    <row r="1394" spans="1:3">
      <c r="A1394"/>
      <c r="C1394"/>
    </row>
    <row r="1395" spans="1:3">
      <c r="A1395"/>
      <c r="C1395"/>
    </row>
    <row r="1396" spans="1:3">
      <c r="A1396"/>
      <c r="C1396"/>
    </row>
    <row r="1397" spans="1:3">
      <c r="A1397"/>
      <c r="C1397"/>
    </row>
    <row r="1398" spans="1:3">
      <c r="A1398"/>
      <c r="C1398"/>
    </row>
    <row r="1399" spans="1:3">
      <c r="A1399"/>
      <c r="C1399"/>
    </row>
    <row r="1400" spans="1:3">
      <c r="A1400"/>
      <c r="C1400"/>
    </row>
    <row r="1401" spans="1:3">
      <c r="A1401"/>
      <c r="C1401"/>
    </row>
    <row r="1402" spans="1:3">
      <c r="A1402"/>
      <c r="C1402"/>
    </row>
    <row r="1403" spans="1:3">
      <c r="A1403"/>
      <c r="C1403"/>
    </row>
    <row r="1404" spans="1:3">
      <c r="A1404"/>
      <c r="C1404"/>
    </row>
    <row r="1405" spans="1:3">
      <c r="A1405"/>
      <c r="C1405"/>
    </row>
    <row r="1406" spans="1:3">
      <c r="A1406"/>
      <c r="C1406"/>
    </row>
    <row r="1407" spans="1:3">
      <c r="A1407"/>
      <c r="C1407"/>
    </row>
    <row r="1408" spans="1:3">
      <c r="A1408"/>
      <c r="C1408"/>
    </row>
    <row r="1409" spans="1:3">
      <c r="A1409"/>
      <c r="C1409"/>
    </row>
    <row r="1410" spans="1:3">
      <c r="A1410"/>
      <c r="C1410"/>
    </row>
    <row r="1411" spans="1:3">
      <c r="A1411"/>
      <c r="C1411"/>
    </row>
    <row r="1412" spans="1:3">
      <c r="A1412"/>
      <c r="C1412"/>
    </row>
    <row r="1413" spans="1:3">
      <c r="A1413"/>
      <c r="C1413"/>
    </row>
    <row r="1414" spans="1:3">
      <c r="A1414"/>
      <c r="C1414"/>
    </row>
    <row r="1415" spans="1:3">
      <c r="A1415"/>
      <c r="C1415"/>
    </row>
    <row r="1416" spans="1:3">
      <c r="A1416"/>
      <c r="C1416"/>
    </row>
    <row r="1417" spans="1:3">
      <c r="A1417"/>
      <c r="C1417"/>
    </row>
    <row r="1418" spans="1:3">
      <c r="A1418"/>
      <c r="C1418"/>
    </row>
    <row r="1419" spans="1:3">
      <c r="A1419"/>
      <c r="C1419"/>
    </row>
    <row r="1420" spans="1:3">
      <c r="A1420"/>
      <c r="C1420"/>
    </row>
    <row r="1421" spans="1:3">
      <c r="A1421"/>
      <c r="C1421"/>
    </row>
    <row r="1422" spans="1:3">
      <c r="A1422"/>
      <c r="C1422"/>
    </row>
    <row r="1423" spans="1:3">
      <c r="A1423"/>
      <c r="C1423"/>
    </row>
    <row r="1424" spans="1:3">
      <c r="A1424"/>
      <c r="C1424"/>
    </row>
    <row r="1425" spans="1:3">
      <c r="A1425"/>
      <c r="C1425"/>
    </row>
    <row r="1426" spans="1:3">
      <c r="A1426"/>
      <c r="C1426"/>
    </row>
    <row r="1427" spans="1:3">
      <c r="A1427"/>
      <c r="C1427"/>
    </row>
    <row r="1428" spans="1:3">
      <c r="A1428"/>
      <c r="C1428"/>
    </row>
    <row r="1429" spans="1:3">
      <c r="A1429"/>
      <c r="C1429"/>
    </row>
    <row r="1430" spans="1:3">
      <c r="A1430"/>
      <c r="C1430"/>
    </row>
    <row r="1431" spans="1:3">
      <c r="A1431"/>
      <c r="C1431"/>
    </row>
    <row r="1432" spans="1:3">
      <c r="A1432"/>
      <c r="C1432"/>
    </row>
    <row r="1433" spans="1:3">
      <c r="A1433"/>
      <c r="C1433"/>
    </row>
    <row r="1434" spans="1:3">
      <c r="A1434"/>
      <c r="C1434"/>
    </row>
    <row r="1435" spans="1:3">
      <c r="A1435"/>
      <c r="C1435"/>
    </row>
    <row r="1436" spans="1:3">
      <c r="A1436"/>
      <c r="C1436"/>
    </row>
    <row r="1437" spans="1:3">
      <c r="A1437"/>
      <c r="C1437"/>
    </row>
    <row r="1438" spans="1:3">
      <c r="A1438"/>
      <c r="C1438"/>
    </row>
    <row r="1439" spans="1:3">
      <c r="A1439"/>
      <c r="C1439"/>
    </row>
    <row r="1440" spans="1:3">
      <c r="A1440"/>
      <c r="C1440"/>
    </row>
    <row r="1441" spans="1:3">
      <c r="A1441"/>
      <c r="C1441"/>
    </row>
    <row r="1442" spans="1:3">
      <c r="A1442"/>
      <c r="C1442"/>
    </row>
    <row r="1443" spans="1:3">
      <c r="A1443"/>
      <c r="C1443"/>
    </row>
    <row r="1444" spans="1:3">
      <c r="A1444"/>
      <c r="C1444"/>
    </row>
    <row r="1445" spans="1:3">
      <c r="A1445"/>
      <c r="C1445"/>
    </row>
    <row r="1446" spans="1:3">
      <c r="A1446"/>
      <c r="C1446"/>
    </row>
    <row r="1447" spans="1:3">
      <c r="A1447"/>
      <c r="C1447"/>
    </row>
    <row r="1448" spans="1:3">
      <c r="A1448"/>
      <c r="C1448"/>
    </row>
    <row r="1449" spans="1:3">
      <c r="A1449"/>
      <c r="C1449"/>
    </row>
    <row r="1450" spans="1:3">
      <c r="A1450"/>
      <c r="C1450"/>
    </row>
    <row r="1451" spans="1:3">
      <c r="A1451"/>
      <c r="C1451"/>
    </row>
    <row r="1452" spans="1:3">
      <c r="A1452"/>
      <c r="C1452"/>
    </row>
    <row r="1453" spans="1:3">
      <c r="A1453"/>
      <c r="C1453"/>
    </row>
    <row r="1454" spans="1:3">
      <c r="A1454"/>
      <c r="C1454"/>
    </row>
    <row r="1455" spans="1:3">
      <c r="A1455"/>
      <c r="C1455"/>
    </row>
    <row r="1456" spans="1:3">
      <c r="A1456"/>
      <c r="C1456"/>
    </row>
    <row r="1457" spans="1:3">
      <c r="A1457"/>
      <c r="C1457"/>
    </row>
    <row r="1458" spans="1:3">
      <c r="A1458"/>
      <c r="C1458"/>
    </row>
    <row r="1459" spans="1:3">
      <c r="A1459"/>
      <c r="C1459"/>
    </row>
    <row r="1460" spans="1:3">
      <c r="A1460"/>
      <c r="C1460"/>
    </row>
    <row r="1461" spans="1:3">
      <c r="A1461"/>
      <c r="C1461"/>
    </row>
    <row r="1462" spans="1:3">
      <c r="A1462"/>
      <c r="C1462"/>
    </row>
    <row r="1463" spans="1:3">
      <c r="A1463"/>
      <c r="C1463"/>
    </row>
    <row r="1464" spans="1:3">
      <c r="A1464"/>
      <c r="C1464"/>
    </row>
    <row r="1465" spans="1:3">
      <c r="A1465"/>
      <c r="C1465"/>
    </row>
    <row r="1466" spans="1:3">
      <c r="A1466"/>
      <c r="C1466"/>
    </row>
    <row r="1467" spans="1:3">
      <c r="A1467"/>
      <c r="C1467"/>
    </row>
    <row r="1468" spans="1:3">
      <c r="A1468"/>
      <c r="C1468"/>
    </row>
    <row r="1469" spans="1:3">
      <c r="A1469"/>
      <c r="C1469"/>
    </row>
    <row r="1470" spans="1:3">
      <c r="A1470"/>
      <c r="C1470"/>
    </row>
    <row r="1471" spans="1:3">
      <c r="A1471"/>
      <c r="C1471"/>
    </row>
    <row r="1472" spans="1:3">
      <c r="A1472"/>
      <c r="C1472"/>
    </row>
    <row r="1473" spans="1:3">
      <c r="A1473"/>
      <c r="C1473"/>
    </row>
    <row r="1474" spans="1:3">
      <c r="A1474"/>
      <c r="C1474"/>
    </row>
    <row r="1475" spans="1:3">
      <c r="A1475"/>
      <c r="C1475"/>
    </row>
    <row r="1476" spans="1:3">
      <c r="A1476"/>
      <c r="C1476"/>
    </row>
    <row r="1477" spans="1:3">
      <c r="A1477"/>
      <c r="C1477"/>
    </row>
    <row r="1478" spans="1:3">
      <c r="A1478"/>
      <c r="C1478"/>
    </row>
    <row r="1479" spans="1:3">
      <c r="A1479"/>
      <c r="C1479"/>
    </row>
    <row r="1480" spans="1:3">
      <c r="A1480"/>
      <c r="C1480"/>
    </row>
    <row r="1481" spans="1:3">
      <c r="A1481"/>
      <c r="C1481"/>
    </row>
    <row r="1482" spans="1:3">
      <c r="A1482"/>
      <c r="C1482"/>
    </row>
    <row r="1483" spans="1:3">
      <c r="A1483"/>
      <c r="C1483"/>
    </row>
    <row r="1484" spans="1:3">
      <c r="A1484"/>
      <c r="C1484"/>
    </row>
    <row r="1485" spans="1:3">
      <c r="A1485"/>
      <c r="C1485"/>
    </row>
    <row r="1486" spans="1:3">
      <c r="A1486"/>
      <c r="C1486"/>
    </row>
    <row r="1487" spans="1:3">
      <c r="A1487"/>
      <c r="C1487"/>
    </row>
    <row r="1488" spans="1:3">
      <c r="A1488"/>
      <c r="C1488"/>
    </row>
    <row r="1489" spans="1:3">
      <c r="A1489"/>
      <c r="C1489"/>
    </row>
    <row r="1490" spans="1:3">
      <c r="A1490"/>
      <c r="C1490"/>
    </row>
    <row r="1491" spans="1:3">
      <c r="A1491"/>
      <c r="C1491"/>
    </row>
    <row r="1492" spans="1:3">
      <c r="A1492"/>
      <c r="C1492"/>
    </row>
    <row r="1493" spans="1:3">
      <c r="A1493"/>
      <c r="C1493"/>
    </row>
    <row r="1494" spans="1:3">
      <c r="A1494"/>
      <c r="C1494"/>
    </row>
    <row r="1495" spans="1:3">
      <c r="A1495"/>
      <c r="C1495"/>
    </row>
    <row r="1496" spans="1:3">
      <c r="A1496"/>
      <c r="C1496"/>
    </row>
    <row r="1497" spans="1:3">
      <c r="A1497"/>
      <c r="C1497"/>
    </row>
    <row r="1498" spans="1:3">
      <c r="A1498"/>
      <c r="C1498"/>
    </row>
    <row r="1499" spans="1:3">
      <c r="A1499"/>
      <c r="C1499"/>
    </row>
    <row r="1500" spans="1:3">
      <c r="A1500"/>
      <c r="C1500"/>
    </row>
    <row r="1501" spans="1:3">
      <c r="A1501"/>
      <c r="C1501"/>
    </row>
    <row r="1502" spans="1:3">
      <c r="A1502"/>
      <c r="C1502"/>
    </row>
    <row r="1503" spans="1:3">
      <c r="A1503"/>
      <c r="C1503"/>
    </row>
    <row r="1504" spans="1:3">
      <c r="A1504"/>
      <c r="C1504"/>
    </row>
    <row r="1505" spans="1:3">
      <c r="A1505"/>
      <c r="C1505"/>
    </row>
    <row r="1506" spans="1:3">
      <c r="A1506"/>
      <c r="C1506"/>
    </row>
    <row r="1507" spans="1:3">
      <c r="A1507"/>
      <c r="C1507"/>
    </row>
    <row r="1508" spans="1:3">
      <c r="A1508"/>
      <c r="C1508"/>
    </row>
    <row r="1509" spans="1:3">
      <c r="A1509"/>
      <c r="C1509"/>
    </row>
    <row r="1510" spans="1:3">
      <c r="A1510"/>
      <c r="C1510"/>
    </row>
    <row r="1511" spans="1:3">
      <c r="A1511"/>
      <c r="C1511"/>
    </row>
    <row r="1512" spans="1:3">
      <c r="A1512"/>
      <c r="C1512"/>
    </row>
    <row r="1513" spans="1:3">
      <c r="A1513"/>
      <c r="C1513"/>
    </row>
    <row r="1514" spans="1:3">
      <c r="A1514"/>
      <c r="C1514"/>
    </row>
    <row r="1515" spans="1:3">
      <c r="A1515"/>
      <c r="C1515"/>
    </row>
    <row r="1516" spans="1:3">
      <c r="A1516"/>
      <c r="C1516"/>
    </row>
    <row r="1517" spans="1:3">
      <c r="A1517"/>
      <c r="C1517"/>
    </row>
    <row r="1518" spans="1:3">
      <c r="A1518"/>
      <c r="C1518"/>
    </row>
    <row r="1519" spans="1:3">
      <c r="A1519"/>
      <c r="C1519"/>
    </row>
    <row r="1520" spans="1:3">
      <c r="A1520"/>
      <c r="C1520"/>
    </row>
    <row r="1521" spans="1:3">
      <c r="A1521"/>
      <c r="C1521"/>
    </row>
    <row r="1522" spans="1:3">
      <c r="A1522"/>
      <c r="C1522"/>
    </row>
    <row r="1523" spans="1:3">
      <c r="A1523"/>
      <c r="C1523"/>
    </row>
    <row r="1524" spans="1:3">
      <c r="A1524"/>
      <c r="C1524"/>
    </row>
    <row r="1525" spans="1:3">
      <c r="A1525"/>
      <c r="C1525"/>
    </row>
    <row r="1526" spans="1:3">
      <c r="A1526"/>
      <c r="C1526"/>
    </row>
    <row r="1527" spans="1:3">
      <c r="A1527"/>
      <c r="C1527"/>
    </row>
    <row r="1528" spans="1:3">
      <c r="A1528"/>
      <c r="C1528"/>
    </row>
    <row r="1529" spans="1:3">
      <c r="A1529"/>
      <c r="C1529"/>
    </row>
    <row r="1530" spans="1:3">
      <c r="A1530"/>
      <c r="C1530"/>
    </row>
    <row r="1531" spans="1:3">
      <c r="A1531"/>
      <c r="C1531"/>
    </row>
    <row r="1532" spans="1:3">
      <c r="A1532"/>
      <c r="C1532"/>
    </row>
    <row r="1533" spans="1:3">
      <c r="A1533"/>
      <c r="C1533"/>
    </row>
    <row r="1534" spans="1:3">
      <c r="A1534"/>
      <c r="C1534"/>
    </row>
    <row r="1535" spans="1:3">
      <c r="A1535"/>
      <c r="C1535"/>
    </row>
    <row r="1536" spans="1:3">
      <c r="A1536"/>
      <c r="C1536"/>
    </row>
    <row r="1537" spans="1:3">
      <c r="A1537"/>
      <c r="C1537"/>
    </row>
    <row r="1538" spans="1:3">
      <c r="A1538"/>
      <c r="C1538"/>
    </row>
    <row r="1539" spans="1:3">
      <c r="A1539"/>
      <c r="C1539"/>
    </row>
    <row r="1540" spans="1:3">
      <c r="A1540"/>
      <c r="C1540"/>
    </row>
    <row r="1541" spans="1:3">
      <c r="A1541"/>
      <c r="C1541"/>
    </row>
    <row r="1542" spans="1:3">
      <c r="A1542"/>
      <c r="C1542"/>
    </row>
    <row r="1543" spans="1:3">
      <c r="A1543"/>
      <c r="C1543"/>
    </row>
    <row r="1544" spans="1:3">
      <c r="C1544"/>
    </row>
    <row r="1545" spans="1:3">
      <c r="C1545"/>
    </row>
    <row r="1546" spans="1:3">
      <c r="C1546"/>
    </row>
    <row r="1547" spans="1:3">
      <c r="C1547"/>
    </row>
    <row r="1548" spans="1:3">
      <c r="C1548"/>
    </row>
    <row r="1549" spans="1:3">
      <c r="C1549"/>
    </row>
    <row r="1550" spans="1:3">
      <c r="C1550"/>
    </row>
    <row r="1551" spans="1:3">
      <c r="C1551"/>
    </row>
    <row r="1552" spans="1:3">
      <c r="C1552"/>
    </row>
    <row r="1553" spans="3:3">
      <c r="C1553"/>
    </row>
    <row r="1554" spans="3:3">
      <c r="C1554"/>
    </row>
    <row r="1555" spans="3:3">
      <c r="C1555"/>
    </row>
    <row r="1556" spans="3:3">
      <c r="C1556"/>
    </row>
    <row r="1557" spans="3:3">
      <c r="C1557"/>
    </row>
    <row r="1558" spans="3:3">
      <c r="C1558"/>
    </row>
    <row r="1559" spans="3:3">
      <c r="C1559"/>
    </row>
    <row r="1560" spans="3:3">
      <c r="C1560"/>
    </row>
    <row r="1561" spans="3:3">
      <c r="C1561"/>
    </row>
    <row r="1562" spans="3:3">
      <c r="C1562"/>
    </row>
    <row r="1563" spans="3:3">
      <c r="C1563"/>
    </row>
    <row r="1564" spans="3:3">
      <c r="C1564"/>
    </row>
    <row r="1565" spans="3:3">
      <c r="C1565"/>
    </row>
    <row r="1566" spans="3:3">
      <c r="C1566"/>
    </row>
    <row r="1567" spans="3:3">
      <c r="C1567"/>
    </row>
    <row r="1568" spans="3:3">
      <c r="C1568"/>
    </row>
    <row r="1569" spans="3:3">
      <c r="C1569"/>
    </row>
    <row r="1570" spans="3:3">
      <c r="C1570"/>
    </row>
    <row r="1571" spans="3:3">
      <c r="C1571"/>
    </row>
    <row r="1572" spans="3:3">
      <c r="C1572"/>
    </row>
    <row r="1573" spans="3:3">
      <c r="C1573"/>
    </row>
    <row r="1574" spans="3:3">
      <c r="C1574"/>
    </row>
    <row r="1575" spans="3:3">
      <c r="C1575"/>
    </row>
    <row r="1576" spans="3:3">
      <c r="C1576"/>
    </row>
    <row r="1577" spans="3:3">
      <c r="C1577"/>
    </row>
    <row r="1578" spans="3:3">
      <c r="C1578"/>
    </row>
    <row r="1579" spans="3:3">
      <c r="C1579"/>
    </row>
    <row r="1580" spans="3:3">
      <c r="C1580"/>
    </row>
    <row r="1581" spans="3:3">
      <c r="C1581"/>
    </row>
    <row r="1582" spans="3:3">
      <c r="C1582"/>
    </row>
    <row r="1583" spans="3:3">
      <c r="C1583"/>
    </row>
    <row r="1584" spans="3:3">
      <c r="C1584"/>
    </row>
    <row r="1585" spans="3:3">
      <c r="C1585"/>
    </row>
    <row r="1586" spans="3:3">
      <c r="C1586"/>
    </row>
    <row r="1587" spans="3:3">
      <c r="C1587"/>
    </row>
    <row r="1588" spans="3:3">
      <c r="C1588"/>
    </row>
    <row r="1589" spans="3:3">
      <c r="C1589"/>
    </row>
    <row r="1590" spans="3:3">
      <c r="C1590"/>
    </row>
    <row r="1591" spans="3:3">
      <c r="C1591"/>
    </row>
    <row r="1592" spans="3:3">
      <c r="C1592"/>
    </row>
    <row r="1593" spans="3:3">
      <c r="C1593"/>
    </row>
    <row r="1594" spans="3:3">
      <c r="C1594"/>
    </row>
    <row r="1595" spans="3:3">
      <c r="C1595"/>
    </row>
    <row r="1596" spans="3:3">
      <c r="C1596"/>
    </row>
    <row r="1597" spans="3:3">
      <c r="C1597"/>
    </row>
    <row r="1598" spans="3:3">
      <c r="C1598"/>
    </row>
    <row r="1599" spans="3:3">
      <c r="C1599"/>
    </row>
    <row r="1600" spans="3:3">
      <c r="C1600"/>
    </row>
    <row r="1601" spans="3:3">
      <c r="C1601"/>
    </row>
    <row r="1602" spans="3:3">
      <c r="C1602"/>
    </row>
    <row r="1603" spans="3:3">
      <c r="C1603"/>
    </row>
    <row r="1604" spans="3:3">
      <c r="C1604"/>
    </row>
    <row r="1605" spans="3:3">
      <c r="C1605"/>
    </row>
    <row r="1606" spans="3:3">
      <c r="C1606"/>
    </row>
    <row r="1607" spans="3:3">
      <c r="C1607"/>
    </row>
    <row r="1608" spans="3:3">
      <c r="C1608"/>
    </row>
    <row r="1609" spans="3:3">
      <c r="C1609"/>
    </row>
    <row r="1610" spans="3:3">
      <c r="C1610"/>
    </row>
    <row r="1611" spans="3:3">
      <c r="C1611"/>
    </row>
    <row r="1612" spans="3:3">
      <c r="C1612"/>
    </row>
    <row r="1613" spans="3:3">
      <c r="C1613"/>
    </row>
    <row r="1614" spans="3:3">
      <c r="C1614"/>
    </row>
    <row r="1615" spans="3:3">
      <c r="C1615"/>
    </row>
    <row r="1616" spans="3:3">
      <c r="C1616"/>
    </row>
    <row r="1617" spans="3:3">
      <c r="C1617"/>
    </row>
    <row r="1618" spans="3:3">
      <c r="C1618"/>
    </row>
    <row r="1619" spans="3:3">
      <c r="C1619"/>
    </row>
    <row r="1620" spans="3:3">
      <c r="C1620"/>
    </row>
    <row r="1621" spans="3:3">
      <c r="C1621"/>
    </row>
    <row r="1622" spans="3:3">
      <c r="C1622"/>
    </row>
    <row r="1623" spans="3:3">
      <c r="C1623"/>
    </row>
    <row r="1624" spans="3:3">
      <c r="C1624"/>
    </row>
    <row r="1625" spans="3:3">
      <c r="C1625"/>
    </row>
    <row r="1626" spans="3:3">
      <c r="C1626"/>
    </row>
    <row r="1627" spans="3:3">
      <c r="C1627"/>
    </row>
    <row r="1628" spans="3:3">
      <c r="C1628"/>
    </row>
    <row r="1629" spans="3:3">
      <c r="C1629"/>
    </row>
    <row r="1630" spans="3:3">
      <c r="C1630"/>
    </row>
    <row r="1631" spans="3:3">
      <c r="C1631"/>
    </row>
    <row r="1632" spans="3:3">
      <c r="C1632"/>
    </row>
    <row r="1633" spans="3:3">
      <c r="C1633"/>
    </row>
    <row r="1634" spans="3:3">
      <c r="C1634"/>
    </row>
    <row r="1635" spans="3:3">
      <c r="C1635"/>
    </row>
    <row r="1636" spans="3:3">
      <c r="C1636"/>
    </row>
    <row r="1637" spans="3:3">
      <c r="C1637"/>
    </row>
    <row r="1638" spans="3:3">
      <c r="C1638"/>
    </row>
    <row r="1639" spans="3:3">
      <c r="C1639"/>
    </row>
    <row r="1640" spans="3:3">
      <c r="C1640"/>
    </row>
    <row r="1641" spans="3:3">
      <c r="C1641"/>
    </row>
    <row r="1642" spans="3:3">
      <c r="C1642"/>
    </row>
  </sheetData>
  <autoFilter ref="A4:Q1093"/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1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82" zoomScaleNormal="100" zoomScaleSheetLayoutView="82" workbookViewId="0">
      <selection activeCell="G3" sqref="G3:G9"/>
    </sheetView>
  </sheetViews>
  <sheetFormatPr defaultRowHeight="12.75"/>
  <cols>
    <col min="1" max="1" width="9.140625" style="88"/>
    <col min="2" max="2" width="47.5703125" style="88" customWidth="1"/>
    <col min="3" max="3" width="14.7109375" style="88" bestFit="1" customWidth="1"/>
    <col min="4" max="4" width="12.5703125" style="88" customWidth="1"/>
    <col min="5" max="5" width="29.5703125" style="88" customWidth="1"/>
    <col min="6" max="6" width="10.140625" style="88" customWidth="1"/>
    <col min="7" max="7" width="12.140625" style="88" customWidth="1"/>
    <col min="8" max="8" width="15" style="88" bestFit="1" customWidth="1"/>
    <col min="9" max="9" width="16.85546875" style="88" customWidth="1"/>
    <col min="10" max="10" width="13.140625" style="88" customWidth="1"/>
    <col min="11" max="16384" width="9.140625" style="88"/>
  </cols>
  <sheetData>
    <row r="1" spans="1:10" ht="26.25">
      <c r="A1" s="268" t="s">
        <v>2324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43.5" customHeight="1">
      <c r="A2" s="107" t="s">
        <v>148</v>
      </c>
      <c r="B2" s="107" t="s">
        <v>53</v>
      </c>
      <c r="C2" s="107" t="s">
        <v>149</v>
      </c>
      <c r="D2" s="107" t="s">
        <v>150</v>
      </c>
      <c r="E2" s="107" t="s">
        <v>59</v>
      </c>
      <c r="F2" s="107" t="s">
        <v>151</v>
      </c>
      <c r="G2" s="107" t="s">
        <v>152</v>
      </c>
      <c r="H2" s="107" t="s">
        <v>21</v>
      </c>
      <c r="I2" s="107" t="s">
        <v>60</v>
      </c>
      <c r="J2" s="107" t="s">
        <v>132</v>
      </c>
    </row>
    <row r="3" spans="1:10" ht="30" customHeight="1">
      <c r="A3" s="199" t="s">
        <v>2325</v>
      </c>
      <c r="B3" s="199" t="s">
        <v>613</v>
      </c>
      <c r="C3" s="199" t="s">
        <v>2326</v>
      </c>
      <c r="D3" s="199" t="s">
        <v>2327</v>
      </c>
      <c r="E3" s="199" t="s">
        <v>2328</v>
      </c>
      <c r="F3" s="199">
        <v>10</v>
      </c>
      <c r="G3" s="199">
        <v>5050000</v>
      </c>
      <c r="H3" s="200">
        <v>4642400</v>
      </c>
      <c r="I3" s="199" t="s">
        <v>2329</v>
      </c>
      <c r="J3" s="199" t="s">
        <v>786</v>
      </c>
    </row>
    <row r="4" spans="1:10" ht="30" customHeight="1">
      <c r="A4" s="199" t="s">
        <v>2330</v>
      </c>
      <c r="B4" s="199" t="s">
        <v>2331</v>
      </c>
      <c r="C4" s="199" t="s">
        <v>2332</v>
      </c>
      <c r="D4" s="199" t="s">
        <v>2333</v>
      </c>
      <c r="E4" s="199" t="s">
        <v>2334</v>
      </c>
      <c r="F4" s="199">
        <v>10</v>
      </c>
      <c r="G4" s="199">
        <v>750000</v>
      </c>
      <c r="H4" s="200">
        <v>750000</v>
      </c>
      <c r="I4" s="199" t="s">
        <v>2335</v>
      </c>
      <c r="J4" s="199" t="s">
        <v>786</v>
      </c>
    </row>
    <row r="5" spans="1:10" ht="30" customHeight="1">
      <c r="A5" s="199" t="s">
        <v>2336</v>
      </c>
      <c r="B5" s="199" t="s">
        <v>2331</v>
      </c>
      <c r="C5" s="199" t="s">
        <v>2332</v>
      </c>
      <c r="D5" s="199" t="s">
        <v>2333</v>
      </c>
      <c r="E5" s="199" t="s">
        <v>2337</v>
      </c>
      <c r="F5" s="199">
        <v>4</v>
      </c>
      <c r="G5" s="199">
        <v>1720000</v>
      </c>
      <c r="H5" s="200">
        <v>1720000</v>
      </c>
      <c r="I5" s="199" t="s">
        <v>2338</v>
      </c>
      <c r="J5" s="199" t="s">
        <v>786</v>
      </c>
    </row>
    <row r="6" spans="1:10" ht="30" customHeight="1">
      <c r="A6" s="199" t="s">
        <v>2339</v>
      </c>
      <c r="B6" s="199" t="s">
        <v>2331</v>
      </c>
      <c r="C6" s="199" t="s">
        <v>2332</v>
      </c>
      <c r="D6" s="199" t="s">
        <v>2333</v>
      </c>
      <c r="E6" s="199" t="s">
        <v>2340</v>
      </c>
      <c r="F6" s="199">
        <v>10</v>
      </c>
      <c r="G6" s="199">
        <v>1050000</v>
      </c>
      <c r="H6" s="200">
        <v>1050000</v>
      </c>
      <c r="I6" s="199" t="s">
        <v>2341</v>
      </c>
      <c r="J6" s="199" t="s">
        <v>786</v>
      </c>
    </row>
    <row r="7" spans="1:10" ht="30" customHeight="1">
      <c r="A7" s="199" t="s">
        <v>2342</v>
      </c>
      <c r="B7" s="199" t="s">
        <v>2343</v>
      </c>
      <c r="C7" s="199" t="s">
        <v>2344</v>
      </c>
      <c r="D7" s="199" t="s">
        <v>2345</v>
      </c>
      <c r="E7" s="199" t="s">
        <v>2346</v>
      </c>
      <c r="F7" s="199">
        <v>10</v>
      </c>
      <c r="G7" s="199">
        <v>1120000</v>
      </c>
      <c r="H7" s="200">
        <v>672000</v>
      </c>
      <c r="I7" s="199" t="s">
        <v>2347</v>
      </c>
      <c r="J7" s="199" t="s">
        <v>786</v>
      </c>
    </row>
    <row r="8" spans="1:10" ht="30" customHeight="1">
      <c r="A8" s="199" t="s">
        <v>2348</v>
      </c>
      <c r="B8" s="199" t="s">
        <v>2349</v>
      </c>
      <c r="C8" s="199" t="s">
        <v>2350</v>
      </c>
      <c r="D8" s="199" t="s">
        <v>2351</v>
      </c>
      <c r="E8" s="199" t="s">
        <v>2352</v>
      </c>
      <c r="F8" s="199">
        <v>20</v>
      </c>
      <c r="G8" s="199">
        <v>4300000</v>
      </c>
      <c r="H8" s="200">
        <v>4300000</v>
      </c>
      <c r="I8" s="199" t="s">
        <v>2353</v>
      </c>
      <c r="J8" s="199" t="s">
        <v>786</v>
      </c>
    </row>
    <row r="9" spans="1:10" ht="15">
      <c r="A9" s="199" t="s">
        <v>2354</v>
      </c>
      <c r="B9" s="199" t="s">
        <v>613</v>
      </c>
      <c r="C9" s="199" t="s">
        <v>2326</v>
      </c>
      <c r="D9" s="199" t="s">
        <v>2327</v>
      </c>
      <c r="E9" s="199" t="s">
        <v>2328</v>
      </c>
      <c r="F9" s="199">
        <v>7</v>
      </c>
      <c r="G9" s="199">
        <v>3535000</v>
      </c>
      <c r="H9" s="200">
        <v>3077200</v>
      </c>
      <c r="I9" s="199" t="s">
        <v>2355</v>
      </c>
      <c r="J9" s="199" t="s">
        <v>786</v>
      </c>
    </row>
    <row r="10" spans="1:10">
      <c r="A10" s="99"/>
      <c r="B10" s="99"/>
      <c r="C10" s="99"/>
      <c r="D10" s="99"/>
      <c r="E10" s="99"/>
      <c r="F10" s="99"/>
      <c r="G10" s="99"/>
      <c r="H10" s="108">
        <f>SUBTOTAL(9,H3:H9)</f>
        <v>16211600</v>
      </c>
      <c r="I10" s="99"/>
      <c r="J10" s="99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39"/>
  <sheetViews>
    <sheetView view="pageBreakPreview" topLeftCell="A4" zoomScale="115" zoomScaleNormal="100" zoomScaleSheetLayoutView="115" workbookViewId="0">
      <selection activeCell="B1929" sqref="B1929"/>
    </sheetView>
  </sheetViews>
  <sheetFormatPr defaultColWidth="63.140625" defaultRowHeight="12"/>
  <cols>
    <col min="1" max="1" width="63.140625" style="61"/>
    <col min="2" max="2" width="25.28515625" style="11" customWidth="1"/>
    <col min="3" max="3" width="15.5703125" style="10" customWidth="1"/>
    <col min="4" max="16384" width="63.140625" style="10"/>
  </cols>
  <sheetData>
    <row r="1" spans="1:3">
      <c r="B1" s="25" t="s">
        <v>5</v>
      </c>
    </row>
    <row r="3" spans="1:3" s="54" customFormat="1" ht="15.75">
      <c r="A3" s="1" t="s">
        <v>899</v>
      </c>
      <c r="B3" s="53"/>
    </row>
    <row r="4" spans="1:3" s="54" customFormat="1" ht="15.75">
      <c r="A4" s="9" t="s">
        <v>1056</v>
      </c>
      <c r="B4" s="53"/>
    </row>
    <row r="5" spans="1:3">
      <c r="A5" s="62"/>
      <c r="B5" s="26"/>
      <c r="C5" s="10" t="s">
        <v>524</v>
      </c>
    </row>
    <row r="6" spans="1:3">
      <c r="A6" s="82" t="s">
        <v>1</v>
      </c>
      <c r="B6" s="83" t="s">
        <v>2</v>
      </c>
    </row>
    <row r="7" spans="1:3" ht="22.5">
      <c r="A7" s="176" t="s">
        <v>525</v>
      </c>
      <c r="B7" s="212">
        <v>47768404</v>
      </c>
      <c r="C7" s="10">
        <f>+B7*2</f>
        <v>95536808</v>
      </c>
    </row>
    <row r="8" spans="1:3">
      <c r="A8" s="177" t="s">
        <v>1349</v>
      </c>
      <c r="B8" s="213">
        <v>12000004</v>
      </c>
    </row>
    <row r="9" spans="1:3">
      <c r="A9" s="177" t="s">
        <v>1350</v>
      </c>
      <c r="B9" s="213">
        <v>11924000</v>
      </c>
    </row>
    <row r="10" spans="1:3">
      <c r="A10" s="177" t="s">
        <v>1351</v>
      </c>
      <c r="B10" s="213">
        <v>11924000</v>
      </c>
    </row>
    <row r="11" spans="1:3">
      <c r="A11" s="177" t="s">
        <v>1352</v>
      </c>
      <c r="B11" s="213">
        <v>11920400</v>
      </c>
    </row>
    <row r="12" spans="1:3">
      <c r="A12" s="176" t="s">
        <v>1353</v>
      </c>
      <c r="B12" s="212">
        <v>1343304.16</v>
      </c>
    </row>
    <row r="13" spans="1:3">
      <c r="A13" s="177" t="s">
        <v>1354</v>
      </c>
      <c r="B13" s="213">
        <v>1343304.16</v>
      </c>
    </row>
    <row r="14" spans="1:3">
      <c r="A14" s="176" t="s">
        <v>526</v>
      </c>
      <c r="B14" s="212">
        <v>1096374280</v>
      </c>
    </row>
    <row r="15" spans="1:3">
      <c r="A15" s="177" t="s">
        <v>1355</v>
      </c>
      <c r="B15" s="213">
        <v>68780000</v>
      </c>
    </row>
    <row r="16" spans="1:3">
      <c r="A16" s="177" t="s">
        <v>1356</v>
      </c>
      <c r="B16" s="213">
        <v>68780000</v>
      </c>
    </row>
    <row r="17" spans="1:2">
      <c r="A17" s="177" t="s">
        <v>1357</v>
      </c>
      <c r="B17" s="213">
        <v>68759980</v>
      </c>
    </row>
    <row r="18" spans="1:2">
      <c r="A18" s="177" t="s">
        <v>1358</v>
      </c>
      <c r="B18" s="213">
        <v>68775540</v>
      </c>
    </row>
    <row r="19" spans="1:2">
      <c r="A19" s="177" t="s">
        <v>1359</v>
      </c>
      <c r="B19" s="213">
        <v>68799980</v>
      </c>
    </row>
    <row r="20" spans="1:2">
      <c r="A20" s="177" t="s">
        <v>1360</v>
      </c>
      <c r="B20" s="213">
        <v>68791100</v>
      </c>
    </row>
    <row r="21" spans="1:2">
      <c r="A21" s="177" t="s">
        <v>1361</v>
      </c>
      <c r="B21" s="213">
        <v>68720000</v>
      </c>
    </row>
    <row r="22" spans="1:2">
      <c r="A22" s="177" t="s">
        <v>1362</v>
      </c>
      <c r="B22" s="213">
        <v>68280000</v>
      </c>
    </row>
    <row r="23" spans="1:2">
      <c r="A23" s="177" t="s">
        <v>1363</v>
      </c>
      <c r="B23" s="213">
        <v>68266000</v>
      </c>
    </row>
    <row r="24" spans="1:2">
      <c r="A24" s="177" t="s">
        <v>1364</v>
      </c>
      <c r="B24" s="213">
        <v>68284000</v>
      </c>
    </row>
    <row r="25" spans="1:2">
      <c r="A25" s="177" t="s">
        <v>1365</v>
      </c>
      <c r="B25" s="213">
        <v>68280000</v>
      </c>
    </row>
    <row r="26" spans="1:2">
      <c r="A26" s="177" t="s">
        <v>1366</v>
      </c>
      <c r="B26" s="213">
        <v>68300000</v>
      </c>
    </row>
    <row r="27" spans="1:2">
      <c r="A27" s="177" t="s">
        <v>1367</v>
      </c>
      <c r="B27" s="213">
        <v>34149990</v>
      </c>
    </row>
    <row r="28" spans="1:2">
      <c r="A28" s="177" t="s">
        <v>1368</v>
      </c>
      <c r="B28" s="213">
        <v>34159990</v>
      </c>
    </row>
    <row r="29" spans="1:2">
      <c r="A29" s="177" t="s">
        <v>1369</v>
      </c>
      <c r="B29" s="213">
        <v>34145710</v>
      </c>
    </row>
    <row r="30" spans="1:2">
      <c r="A30" s="177" t="s">
        <v>1370</v>
      </c>
      <c r="B30" s="213">
        <v>34159990</v>
      </c>
    </row>
    <row r="31" spans="1:2">
      <c r="A31" s="177" t="s">
        <v>1371</v>
      </c>
      <c r="B31" s="213">
        <v>68462000</v>
      </c>
    </row>
    <row r="32" spans="1:2">
      <c r="A32" s="177" t="s">
        <v>1372</v>
      </c>
      <c r="B32" s="213">
        <v>68480000</v>
      </c>
    </row>
    <row r="33" spans="1:2">
      <c r="A33" s="176" t="s">
        <v>754</v>
      </c>
      <c r="B33" s="212">
        <v>17066000</v>
      </c>
    </row>
    <row r="34" spans="1:2">
      <c r="A34" s="177" t="s">
        <v>1373</v>
      </c>
      <c r="B34" s="213">
        <v>17066000</v>
      </c>
    </row>
    <row r="35" spans="1:2">
      <c r="A35" s="176" t="s">
        <v>1374</v>
      </c>
      <c r="B35" s="212">
        <v>8940120</v>
      </c>
    </row>
    <row r="36" spans="1:2">
      <c r="A36" s="177" t="s">
        <v>1375</v>
      </c>
      <c r="B36" s="213">
        <v>5960080</v>
      </c>
    </row>
    <row r="37" spans="1:2">
      <c r="A37" s="177" t="s">
        <v>1376</v>
      </c>
      <c r="B37" s="213">
        <v>2980040</v>
      </c>
    </row>
    <row r="38" spans="1:2" ht="22.5">
      <c r="A38" s="176" t="s">
        <v>1377</v>
      </c>
      <c r="B38" s="212">
        <v>8487089033.9899998</v>
      </c>
    </row>
    <row r="39" spans="1:2">
      <c r="A39" s="177" t="s">
        <v>1378</v>
      </c>
      <c r="B39" s="213">
        <v>1053107755.99</v>
      </c>
    </row>
    <row r="40" spans="1:2">
      <c r="A40" s="177" t="s">
        <v>1379</v>
      </c>
      <c r="B40" s="213">
        <v>1050358644.27</v>
      </c>
    </row>
    <row r="41" spans="1:2">
      <c r="A41" s="177" t="s">
        <v>1380</v>
      </c>
      <c r="B41" s="213">
        <v>1048486655.36</v>
      </c>
    </row>
    <row r="42" spans="1:2">
      <c r="A42" s="177" t="s">
        <v>1381</v>
      </c>
      <c r="B42" s="213">
        <v>1047090056.0599999</v>
      </c>
    </row>
    <row r="43" spans="1:2">
      <c r="A43" s="177" t="s">
        <v>1382</v>
      </c>
      <c r="B43" s="213">
        <v>1099034650.1199999</v>
      </c>
    </row>
    <row r="44" spans="1:2">
      <c r="A44" s="178" t="s">
        <v>1096</v>
      </c>
      <c r="B44" s="214">
        <v>56599925.060000002</v>
      </c>
    </row>
    <row r="45" spans="1:2">
      <c r="A45" s="177" t="s">
        <v>1383</v>
      </c>
      <c r="B45" s="213">
        <v>1092397380.4100001</v>
      </c>
    </row>
    <row r="46" spans="1:2">
      <c r="A46" s="177" t="s">
        <v>1384</v>
      </c>
      <c r="B46" s="213">
        <v>1047897892.91</v>
      </c>
    </row>
    <row r="47" spans="1:2">
      <c r="A47" s="178" t="s">
        <v>1095</v>
      </c>
      <c r="B47" s="214">
        <v>1048715998.87</v>
      </c>
    </row>
    <row r="48" spans="1:2">
      <c r="A48" s="178" t="s">
        <v>1096</v>
      </c>
      <c r="B48" s="215"/>
    </row>
    <row r="49" spans="1:2">
      <c r="A49" s="176" t="s">
        <v>1385</v>
      </c>
      <c r="B49" s="212">
        <v>160846156</v>
      </c>
    </row>
    <row r="50" spans="1:2">
      <c r="A50" s="177" t="s">
        <v>1386</v>
      </c>
      <c r="B50" s="213">
        <v>17190000</v>
      </c>
    </row>
    <row r="51" spans="1:2">
      <c r="A51" s="177" t="s">
        <v>1387</v>
      </c>
      <c r="B51" s="213">
        <v>17209995</v>
      </c>
    </row>
    <row r="52" spans="1:2">
      <c r="A52" s="177" t="s">
        <v>1388</v>
      </c>
      <c r="B52" s="213">
        <v>17195000</v>
      </c>
    </row>
    <row r="53" spans="1:2">
      <c r="A53" s="177" t="s">
        <v>1389</v>
      </c>
      <c r="B53" s="213">
        <v>17070000</v>
      </c>
    </row>
    <row r="54" spans="1:2">
      <c r="A54" s="177" t="s">
        <v>1390</v>
      </c>
      <c r="B54" s="213">
        <v>17069995</v>
      </c>
    </row>
    <row r="55" spans="1:2">
      <c r="A55" s="177" t="s">
        <v>1391</v>
      </c>
      <c r="B55" s="213">
        <v>17070000</v>
      </c>
    </row>
    <row r="56" spans="1:2">
      <c r="A56" s="177" t="s">
        <v>1392</v>
      </c>
      <c r="B56" s="213">
        <v>20490000</v>
      </c>
    </row>
    <row r="57" spans="1:2">
      <c r="A57" s="177" t="s">
        <v>1393</v>
      </c>
      <c r="B57" s="213">
        <v>20484666</v>
      </c>
    </row>
    <row r="58" spans="1:2">
      <c r="A58" s="177" t="s">
        <v>1394</v>
      </c>
      <c r="B58" s="213">
        <v>17066500</v>
      </c>
    </row>
    <row r="59" spans="1:2">
      <c r="A59" s="176" t="s">
        <v>527</v>
      </c>
      <c r="B59" s="212">
        <v>179960000</v>
      </c>
    </row>
    <row r="60" spans="1:2">
      <c r="A60" s="177" t="s">
        <v>1395</v>
      </c>
      <c r="B60" s="213">
        <v>30000000</v>
      </c>
    </row>
    <row r="61" spans="1:2">
      <c r="A61" s="178" t="s">
        <v>1079</v>
      </c>
      <c r="B61" s="214">
        <v>30000000</v>
      </c>
    </row>
    <row r="62" spans="1:2">
      <c r="A62" s="177" t="s">
        <v>1396</v>
      </c>
      <c r="B62" s="213">
        <v>30350000</v>
      </c>
    </row>
    <row r="63" spans="1:2">
      <c r="A63" s="178" t="s">
        <v>1067</v>
      </c>
      <c r="B63" s="214">
        <v>30350000</v>
      </c>
    </row>
    <row r="64" spans="1:2">
      <c r="A64" s="177" t="s">
        <v>1397</v>
      </c>
      <c r="B64" s="213">
        <v>30090000</v>
      </c>
    </row>
    <row r="65" spans="1:2">
      <c r="A65" s="178" t="s">
        <v>1067</v>
      </c>
      <c r="B65" s="214">
        <v>30090000</v>
      </c>
    </row>
    <row r="66" spans="1:2">
      <c r="A66" s="177" t="s">
        <v>1398</v>
      </c>
      <c r="B66" s="213">
        <v>59620000</v>
      </c>
    </row>
    <row r="67" spans="1:2">
      <c r="A67" s="178" t="s">
        <v>1088</v>
      </c>
      <c r="B67" s="214">
        <v>59620000</v>
      </c>
    </row>
    <row r="68" spans="1:2">
      <c r="A68" s="177" t="s">
        <v>1399</v>
      </c>
      <c r="B68" s="213">
        <v>29900000</v>
      </c>
    </row>
    <row r="69" spans="1:2">
      <c r="A69" s="178" t="s">
        <v>1072</v>
      </c>
      <c r="B69" s="214">
        <v>29900000</v>
      </c>
    </row>
    <row r="70" spans="1:2">
      <c r="A70" s="176" t="s">
        <v>528</v>
      </c>
      <c r="B70" s="212">
        <v>34330000</v>
      </c>
    </row>
    <row r="71" spans="1:2">
      <c r="A71" s="177" t="s">
        <v>1400</v>
      </c>
      <c r="B71" s="213">
        <v>17255000</v>
      </c>
    </row>
    <row r="72" spans="1:2">
      <c r="A72" s="178" t="s">
        <v>1080</v>
      </c>
      <c r="B72" s="214">
        <v>17255000</v>
      </c>
    </row>
    <row r="73" spans="1:2">
      <c r="A73" s="177" t="s">
        <v>1401</v>
      </c>
      <c r="B73" s="213">
        <v>17075000</v>
      </c>
    </row>
    <row r="74" spans="1:2">
      <c r="A74" s="178" t="s">
        <v>1088</v>
      </c>
      <c r="B74" s="214">
        <v>17075000</v>
      </c>
    </row>
    <row r="75" spans="1:2">
      <c r="A75" s="176" t="s">
        <v>529</v>
      </c>
      <c r="B75" s="212">
        <v>137807000</v>
      </c>
    </row>
    <row r="76" spans="1:2">
      <c r="A76" s="177" t="s">
        <v>1402</v>
      </c>
      <c r="B76" s="213">
        <v>69101000</v>
      </c>
    </row>
    <row r="77" spans="1:2">
      <c r="A77" s="178" t="s">
        <v>1078</v>
      </c>
      <c r="B77" s="214">
        <v>69101000</v>
      </c>
    </row>
    <row r="78" spans="1:2">
      <c r="A78" s="177" t="s">
        <v>1403</v>
      </c>
      <c r="B78" s="213">
        <v>68706000</v>
      </c>
    </row>
    <row r="79" spans="1:2">
      <c r="A79" s="178" t="s">
        <v>1066</v>
      </c>
      <c r="B79" s="214">
        <v>68706000</v>
      </c>
    </row>
    <row r="80" spans="1:2">
      <c r="A80" s="176" t="s">
        <v>1404</v>
      </c>
      <c r="B80" s="212">
        <v>34459990</v>
      </c>
    </row>
    <row r="81" spans="1:2">
      <c r="A81" s="177" t="s">
        <v>1405</v>
      </c>
      <c r="B81" s="213">
        <v>34459990</v>
      </c>
    </row>
    <row r="82" spans="1:2">
      <c r="A82" s="178" t="s">
        <v>1075</v>
      </c>
      <c r="B82" s="214">
        <v>34459990</v>
      </c>
    </row>
    <row r="83" spans="1:2">
      <c r="A83" s="176" t="s">
        <v>530</v>
      </c>
      <c r="B83" s="212">
        <v>6500107120</v>
      </c>
    </row>
    <row r="84" spans="1:2">
      <c r="A84" s="177" t="s">
        <v>900</v>
      </c>
      <c r="B84" s="216"/>
    </row>
    <row r="85" spans="1:2">
      <c r="A85" s="178" t="s">
        <v>1077</v>
      </c>
      <c r="B85" s="215"/>
    </row>
    <row r="86" spans="1:2">
      <c r="A86" s="177" t="s">
        <v>901</v>
      </c>
      <c r="B86" s="216"/>
    </row>
    <row r="87" spans="1:2">
      <c r="A87" s="178" t="s">
        <v>1077</v>
      </c>
      <c r="B87" s="215"/>
    </row>
    <row r="88" spans="1:2">
      <c r="A88" s="177" t="s">
        <v>902</v>
      </c>
      <c r="B88" s="216"/>
    </row>
    <row r="89" spans="1:2">
      <c r="A89" s="178" t="s">
        <v>1077</v>
      </c>
      <c r="B89" s="215"/>
    </row>
    <row r="90" spans="1:2">
      <c r="A90" s="177" t="s">
        <v>903</v>
      </c>
      <c r="B90" s="216"/>
    </row>
    <row r="91" spans="1:2">
      <c r="A91" s="178" t="s">
        <v>1077</v>
      </c>
      <c r="B91" s="215"/>
    </row>
    <row r="92" spans="1:2">
      <c r="A92" s="177" t="s">
        <v>904</v>
      </c>
      <c r="B92" s="216"/>
    </row>
    <row r="93" spans="1:2">
      <c r="A93" s="178" t="s">
        <v>1077</v>
      </c>
      <c r="B93" s="215"/>
    </row>
    <row r="94" spans="1:2">
      <c r="A94" s="177" t="s">
        <v>1406</v>
      </c>
      <c r="B94" s="213">
        <v>171950000</v>
      </c>
    </row>
    <row r="95" spans="1:2">
      <c r="A95" s="178" t="s">
        <v>1078</v>
      </c>
      <c r="B95" s="214">
        <v>171950000</v>
      </c>
    </row>
    <row r="96" spans="1:2">
      <c r="A96" s="177" t="s">
        <v>1407</v>
      </c>
      <c r="B96" s="213">
        <v>171950000</v>
      </c>
    </row>
    <row r="97" spans="1:2">
      <c r="A97" s="178" t="s">
        <v>1060</v>
      </c>
      <c r="B97" s="214">
        <v>171950000</v>
      </c>
    </row>
    <row r="98" spans="1:2">
      <c r="A98" s="177" t="s">
        <v>1408</v>
      </c>
      <c r="B98" s="213">
        <v>172149950</v>
      </c>
    </row>
    <row r="99" spans="1:2">
      <c r="A99" s="178" t="s">
        <v>1075</v>
      </c>
      <c r="B99" s="214">
        <v>172149950</v>
      </c>
    </row>
    <row r="100" spans="1:2">
      <c r="A100" s="177" t="s">
        <v>1409</v>
      </c>
      <c r="B100" s="213">
        <v>172150000</v>
      </c>
    </row>
    <row r="101" spans="1:2">
      <c r="A101" s="178" t="s">
        <v>1079</v>
      </c>
      <c r="B101" s="214">
        <v>172150000</v>
      </c>
    </row>
    <row r="102" spans="1:2">
      <c r="A102" s="178" t="s">
        <v>1080</v>
      </c>
      <c r="B102" s="215"/>
    </row>
    <row r="103" spans="1:2">
      <c r="A103" s="177" t="s">
        <v>1410</v>
      </c>
      <c r="B103" s="213">
        <v>85900000</v>
      </c>
    </row>
    <row r="104" spans="1:2">
      <c r="A104" s="178" t="s">
        <v>1081</v>
      </c>
      <c r="B104" s="214">
        <v>85900000</v>
      </c>
    </row>
    <row r="105" spans="1:2">
      <c r="A105" s="177" t="s">
        <v>1411</v>
      </c>
      <c r="B105" s="213">
        <v>86049975</v>
      </c>
    </row>
    <row r="106" spans="1:2">
      <c r="A106" s="178" t="s">
        <v>1081</v>
      </c>
      <c r="B106" s="214">
        <v>86049975</v>
      </c>
    </row>
    <row r="107" spans="1:2">
      <c r="A107" s="177" t="s">
        <v>1412</v>
      </c>
      <c r="B107" s="213">
        <v>171850000</v>
      </c>
    </row>
    <row r="108" spans="1:2">
      <c r="A108" s="178" t="s">
        <v>1066</v>
      </c>
      <c r="B108" s="214">
        <v>171850000</v>
      </c>
    </row>
    <row r="109" spans="1:2">
      <c r="A109" s="177" t="s">
        <v>1413</v>
      </c>
      <c r="B109" s="213">
        <v>137440000</v>
      </c>
    </row>
    <row r="110" spans="1:2">
      <c r="A110" s="178" t="s">
        <v>1066</v>
      </c>
      <c r="B110" s="214">
        <v>137440000</v>
      </c>
    </row>
    <row r="111" spans="1:2">
      <c r="A111" s="177" t="s">
        <v>1414</v>
      </c>
      <c r="B111" s="213">
        <v>171805550</v>
      </c>
    </row>
    <row r="112" spans="1:2">
      <c r="A112" s="178" t="s">
        <v>1067</v>
      </c>
      <c r="B112" s="214">
        <v>171805550</v>
      </c>
    </row>
    <row r="113" spans="1:2">
      <c r="A113" s="177" t="s">
        <v>1415</v>
      </c>
      <c r="B113" s="213">
        <v>343611100</v>
      </c>
    </row>
    <row r="114" spans="1:2">
      <c r="A114" s="178" t="s">
        <v>1082</v>
      </c>
      <c r="B114" s="214">
        <v>343611100</v>
      </c>
    </row>
    <row r="115" spans="1:2">
      <c r="A115" s="177" t="s">
        <v>1416</v>
      </c>
      <c r="B115" s="213">
        <v>341330000</v>
      </c>
    </row>
    <row r="116" spans="1:2">
      <c r="A116" s="178" t="s">
        <v>1082</v>
      </c>
      <c r="B116" s="214">
        <v>341330000</v>
      </c>
    </row>
    <row r="117" spans="1:2">
      <c r="A117" s="177" t="s">
        <v>1417</v>
      </c>
      <c r="B117" s="213">
        <v>307259910</v>
      </c>
    </row>
    <row r="118" spans="1:2">
      <c r="A118" s="178" t="s">
        <v>1083</v>
      </c>
      <c r="B118" s="214">
        <v>307259910</v>
      </c>
    </row>
    <row r="119" spans="1:2">
      <c r="A119" s="177" t="s">
        <v>1418</v>
      </c>
      <c r="B119" s="213">
        <v>34142000</v>
      </c>
    </row>
    <row r="120" spans="1:2">
      <c r="A120" s="178" t="s">
        <v>1083</v>
      </c>
      <c r="B120" s="214">
        <v>34142000</v>
      </c>
    </row>
    <row r="121" spans="1:2">
      <c r="A121" s="177" t="s">
        <v>1419</v>
      </c>
      <c r="B121" s="213">
        <v>375539890</v>
      </c>
    </row>
    <row r="122" spans="1:2">
      <c r="A122" s="178" t="s">
        <v>1085</v>
      </c>
      <c r="B122" s="214">
        <v>375539890</v>
      </c>
    </row>
    <row r="123" spans="1:2">
      <c r="A123" s="177" t="s">
        <v>1420</v>
      </c>
      <c r="B123" s="213">
        <v>170715000</v>
      </c>
    </row>
    <row r="124" spans="1:2">
      <c r="A124" s="178" t="s">
        <v>1086</v>
      </c>
      <c r="B124" s="214">
        <v>170715000</v>
      </c>
    </row>
    <row r="125" spans="1:2">
      <c r="A125" s="177" t="s">
        <v>1421</v>
      </c>
      <c r="B125" s="213">
        <v>170664950</v>
      </c>
    </row>
    <row r="126" spans="1:2">
      <c r="A126" s="178" t="s">
        <v>1086</v>
      </c>
      <c r="B126" s="214">
        <v>170664950</v>
      </c>
    </row>
    <row r="127" spans="1:2">
      <c r="A127" s="177" t="s">
        <v>1422</v>
      </c>
      <c r="B127" s="213">
        <v>34150000</v>
      </c>
    </row>
    <row r="128" spans="1:2">
      <c r="A128" s="178" t="s">
        <v>1086</v>
      </c>
      <c r="B128" s="214">
        <v>34150000</v>
      </c>
    </row>
    <row r="129" spans="1:2">
      <c r="A129" s="177" t="s">
        <v>1423</v>
      </c>
      <c r="B129" s="213">
        <v>324377500</v>
      </c>
    </row>
    <row r="130" spans="1:2">
      <c r="A130" s="178" t="s">
        <v>1087</v>
      </c>
      <c r="B130" s="214">
        <v>324377500</v>
      </c>
    </row>
    <row r="131" spans="1:2">
      <c r="A131" s="178" t="s">
        <v>1088</v>
      </c>
      <c r="B131" s="215"/>
    </row>
    <row r="132" spans="1:2">
      <c r="A132" s="177" t="s">
        <v>1424</v>
      </c>
      <c r="B132" s="213">
        <v>51229485</v>
      </c>
    </row>
    <row r="133" spans="1:2">
      <c r="A133" s="178" t="s">
        <v>1087</v>
      </c>
      <c r="B133" s="214">
        <v>51229485</v>
      </c>
    </row>
    <row r="134" spans="1:2">
      <c r="A134" s="178" t="s">
        <v>1088</v>
      </c>
      <c r="B134" s="215"/>
    </row>
    <row r="135" spans="1:2">
      <c r="A135" s="177" t="s">
        <v>1425</v>
      </c>
      <c r="B135" s="213">
        <v>341500000</v>
      </c>
    </row>
    <row r="136" spans="1:2">
      <c r="A136" s="178" t="s">
        <v>1089</v>
      </c>
      <c r="B136" s="214">
        <v>341500000</v>
      </c>
    </row>
    <row r="137" spans="1:2">
      <c r="A137" s="177" t="s">
        <v>1426</v>
      </c>
      <c r="B137" s="213">
        <v>34150000</v>
      </c>
    </row>
    <row r="138" spans="1:2">
      <c r="A138" s="178" t="s">
        <v>1089</v>
      </c>
      <c r="B138" s="214">
        <v>34150000</v>
      </c>
    </row>
    <row r="139" spans="1:2">
      <c r="A139" s="177" t="s">
        <v>1427</v>
      </c>
      <c r="B139" s="213">
        <v>170670000</v>
      </c>
    </row>
    <row r="140" spans="1:2">
      <c r="A140" s="178" t="s">
        <v>1090</v>
      </c>
      <c r="B140" s="214">
        <v>170670000</v>
      </c>
    </row>
    <row r="141" spans="1:2">
      <c r="A141" s="177" t="s">
        <v>1428</v>
      </c>
      <c r="B141" s="213">
        <v>170670000</v>
      </c>
    </row>
    <row r="142" spans="1:2">
      <c r="A142" s="178" t="s">
        <v>1090</v>
      </c>
      <c r="B142" s="214">
        <v>170670000</v>
      </c>
    </row>
    <row r="143" spans="1:2">
      <c r="A143" s="177" t="s">
        <v>1429</v>
      </c>
      <c r="B143" s="213">
        <v>34159990</v>
      </c>
    </row>
    <row r="144" spans="1:2">
      <c r="A144" s="178" t="s">
        <v>1090</v>
      </c>
      <c r="B144" s="214">
        <v>34159990</v>
      </c>
    </row>
    <row r="145" spans="1:2">
      <c r="A145" s="177" t="s">
        <v>1430</v>
      </c>
      <c r="B145" s="213">
        <v>136599960</v>
      </c>
    </row>
    <row r="146" spans="1:2">
      <c r="A146" s="178" t="s">
        <v>1072</v>
      </c>
      <c r="B146" s="214">
        <v>136599960</v>
      </c>
    </row>
    <row r="147" spans="1:2">
      <c r="A147" s="177" t="s">
        <v>1431</v>
      </c>
      <c r="B147" s="213">
        <v>239057770</v>
      </c>
    </row>
    <row r="148" spans="1:2">
      <c r="A148" s="178" t="s">
        <v>1072</v>
      </c>
      <c r="B148" s="214">
        <v>239057770</v>
      </c>
    </row>
    <row r="149" spans="1:2">
      <c r="A149" s="177" t="s">
        <v>1432</v>
      </c>
      <c r="B149" s="213">
        <v>375572890</v>
      </c>
    </row>
    <row r="150" spans="1:2">
      <c r="A150" s="178" t="s">
        <v>1092</v>
      </c>
      <c r="B150" s="214">
        <v>375572890</v>
      </c>
    </row>
    <row r="151" spans="1:2">
      <c r="A151" s="177" t="s">
        <v>1433</v>
      </c>
      <c r="B151" s="213">
        <v>341399900</v>
      </c>
    </row>
    <row r="152" spans="1:2">
      <c r="A152" s="178" t="s">
        <v>1093</v>
      </c>
      <c r="B152" s="214">
        <v>341399900</v>
      </c>
    </row>
    <row r="153" spans="1:2">
      <c r="A153" s="177" t="s">
        <v>1434</v>
      </c>
      <c r="B153" s="213">
        <v>34140000</v>
      </c>
    </row>
    <row r="154" spans="1:2">
      <c r="A154" s="178" t="s">
        <v>1093</v>
      </c>
      <c r="B154" s="214">
        <v>34140000</v>
      </c>
    </row>
    <row r="155" spans="1:2">
      <c r="A155" s="177" t="s">
        <v>1435</v>
      </c>
      <c r="B155" s="213">
        <v>204899940</v>
      </c>
    </row>
    <row r="156" spans="1:2">
      <c r="A156" s="178" t="s">
        <v>1094</v>
      </c>
      <c r="B156" s="214">
        <v>204899940</v>
      </c>
    </row>
    <row r="157" spans="1:2">
      <c r="A157" s="177" t="s">
        <v>1436</v>
      </c>
      <c r="B157" s="213">
        <v>170778550</v>
      </c>
    </row>
    <row r="158" spans="1:2">
      <c r="A158" s="178" t="s">
        <v>1094</v>
      </c>
      <c r="B158" s="214">
        <v>170778550</v>
      </c>
    </row>
    <row r="159" spans="1:2">
      <c r="A159" s="177" t="s">
        <v>1437</v>
      </c>
      <c r="B159" s="213">
        <v>341457100</v>
      </c>
    </row>
    <row r="160" spans="1:2">
      <c r="A160" s="178" t="s">
        <v>1095</v>
      </c>
      <c r="B160" s="214">
        <v>341457100</v>
      </c>
    </row>
    <row r="161" spans="1:2">
      <c r="A161" s="177" t="s">
        <v>1438</v>
      </c>
      <c r="B161" s="213">
        <v>34145710</v>
      </c>
    </row>
    <row r="162" spans="1:2">
      <c r="A162" s="178" t="s">
        <v>1095</v>
      </c>
      <c r="B162" s="214">
        <v>34145710</v>
      </c>
    </row>
    <row r="163" spans="1:2">
      <c r="A163" s="177" t="s">
        <v>1439</v>
      </c>
      <c r="B163" s="213">
        <v>376640000</v>
      </c>
    </row>
    <row r="164" spans="1:2">
      <c r="A164" s="178" t="s">
        <v>1096</v>
      </c>
      <c r="B164" s="214">
        <v>376640000</v>
      </c>
    </row>
    <row r="165" spans="1:2">
      <c r="A165" s="176" t="s">
        <v>531</v>
      </c>
      <c r="B165" s="212">
        <v>7559080091.1600008</v>
      </c>
    </row>
    <row r="166" spans="1:2">
      <c r="A166" s="177" t="s">
        <v>1440</v>
      </c>
      <c r="B166" s="213">
        <v>70370701.519999996</v>
      </c>
    </row>
    <row r="167" spans="1:2">
      <c r="A167" s="178" t="s">
        <v>1081</v>
      </c>
      <c r="B167" s="214">
        <v>15826650.84</v>
      </c>
    </row>
    <row r="168" spans="1:2">
      <c r="A168" s="178" t="s">
        <v>1066</v>
      </c>
      <c r="B168" s="214">
        <v>11225102.9</v>
      </c>
    </row>
    <row r="169" spans="1:2">
      <c r="A169" s="178" t="s">
        <v>1067</v>
      </c>
      <c r="B169" s="214">
        <v>31347506.75</v>
      </c>
    </row>
    <row r="170" spans="1:2">
      <c r="A170" s="178" t="s">
        <v>1063</v>
      </c>
      <c r="B170" s="214">
        <v>11971441.029999999</v>
      </c>
    </row>
    <row r="171" spans="1:2">
      <c r="A171" s="178" t="s">
        <v>1083</v>
      </c>
      <c r="B171" s="215"/>
    </row>
    <row r="172" spans="1:2">
      <c r="A172" s="177" t="s">
        <v>1441</v>
      </c>
      <c r="B172" s="213">
        <v>14630259.640000001</v>
      </c>
    </row>
    <row r="173" spans="1:2">
      <c r="A173" s="178" t="s">
        <v>1063</v>
      </c>
      <c r="B173" s="214">
        <v>14630259.640000001</v>
      </c>
    </row>
    <row r="174" spans="1:2">
      <c r="A174" s="178" t="s">
        <v>1083</v>
      </c>
      <c r="B174" s="215"/>
    </row>
    <row r="175" spans="1:2">
      <c r="A175" s="177" t="s">
        <v>1442</v>
      </c>
      <c r="B175" s="213">
        <v>2062213440</v>
      </c>
    </row>
    <row r="176" spans="1:2">
      <c r="A176" s="178" t="s">
        <v>1060</v>
      </c>
      <c r="B176" s="214">
        <v>77302400</v>
      </c>
    </row>
    <row r="177" spans="1:2">
      <c r="A177" s="178" t="s">
        <v>1080</v>
      </c>
      <c r="B177" s="214">
        <v>91963200</v>
      </c>
    </row>
    <row r="178" spans="1:2">
      <c r="A178" s="178" t="s">
        <v>1083</v>
      </c>
      <c r="B178" s="214">
        <v>68505920</v>
      </c>
    </row>
    <row r="179" spans="1:2">
      <c r="A179" s="178" t="s">
        <v>1086</v>
      </c>
      <c r="B179" s="214">
        <v>76273680</v>
      </c>
    </row>
    <row r="180" spans="1:2">
      <c r="A180" s="178" t="s">
        <v>1089</v>
      </c>
      <c r="B180" s="214">
        <v>207991280</v>
      </c>
    </row>
    <row r="181" spans="1:2">
      <c r="A181" s="178" t="s">
        <v>1072</v>
      </c>
      <c r="B181" s="214">
        <v>301725200</v>
      </c>
    </row>
    <row r="182" spans="1:2">
      <c r="A182" s="178" t="s">
        <v>1058</v>
      </c>
      <c r="B182" s="214">
        <v>495625760</v>
      </c>
    </row>
    <row r="183" spans="1:2">
      <c r="A183" s="178" t="s">
        <v>1096</v>
      </c>
      <c r="B183" s="214">
        <v>742826000</v>
      </c>
    </row>
    <row r="184" spans="1:2">
      <c r="A184" s="177" t="s">
        <v>1443</v>
      </c>
      <c r="B184" s="213">
        <v>5411865690</v>
      </c>
    </row>
    <row r="185" spans="1:2">
      <c r="A185" s="178" t="s">
        <v>1077</v>
      </c>
      <c r="B185" s="214">
        <v>112560000</v>
      </c>
    </row>
    <row r="186" spans="1:2">
      <c r="A186" s="178" t="s">
        <v>1078</v>
      </c>
      <c r="B186" s="214">
        <v>135072000</v>
      </c>
    </row>
    <row r="187" spans="1:2">
      <c r="A187" s="178" t="s">
        <v>1060</v>
      </c>
      <c r="B187" s="214">
        <v>279148800</v>
      </c>
    </row>
    <row r="188" spans="1:2">
      <c r="A188" s="178" t="s">
        <v>1075</v>
      </c>
      <c r="B188" s="214">
        <v>108057600</v>
      </c>
    </row>
    <row r="189" spans="1:2">
      <c r="A189" s="178" t="s">
        <v>1079</v>
      </c>
      <c r="B189" s="214">
        <v>112560000</v>
      </c>
    </row>
    <row r="190" spans="1:2">
      <c r="A190" s="178" t="s">
        <v>1080</v>
      </c>
      <c r="B190" s="214">
        <v>283651200</v>
      </c>
    </row>
    <row r="191" spans="1:2">
      <c r="A191" s="178" t="s">
        <v>1081</v>
      </c>
      <c r="B191" s="214">
        <v>36019200</v>
      </c>
    </row>
    <row r="192" spans="1:2">
      <c r="A192" s="178" t="s">
        <v>1066</v>
      </c>
      <c r="B192" s="214">
        <v>306163200</v>
      </c>
    </row>
    <row r="193" spans="1:2">
      <c r="A193" s="178" t="s">
        <v>1067</v>
      </c>
      <c r="B193" s="214">
        <v>162086400</v>
      </c>
    </row>
    <row r="194" spans="1:2">
      <c r="A194" s="178" t="s">
        <v>1063</v>
      </c>
      <c r="B194" s="214">
        <v>135072000</v>
      </c>
    </row>
    <row r="195" spans="1:2">
      <c r="A195" s="178" t="s">
        <v>1082</v>
      </c>
      <c r="B195" s="214">
        <v>153081600</v>
      </c>
    </row>
    <row r="196" spans="1:2">
      <c r="A196" s="178" t="s">
        <v>1083</v>
      </c>
      <c r="B196" s="214">
        <v>288153600</v>
      </c>
    </row>
    <row r="197" spans="1:2">
      <c r="A197" s="178" t="s">
        <v>1084</v>
      </c>
      <c r="B197" s="214">
        <v>148579200</v>
      </c>
    </row>
    <row r="198" spans="1:2">
      <c r="A198" s="178" t="s">
        <v>1085</v>
      </c>
      <c r="B198" s="214">
        <v>180096000</v>
      </c>
    </row>
    <row r="199" spans="1:2">
      <c r="A199" s="178" t="s">
        <v>1086</v>
      </c>
      <c r="B199" s="214">
        <v>234124800</v>
      </c>
    </row>
    <row r="200" spans="1:2">
      <c r="A200" s="178" t="s">
        <v>1087</v>
      </c>
      <c r="B200" s="214">
        <v>110096000</v>
      </c>
    </row>
    <row r="201" spans="1:2">
      <c r="A201" s="178" t="s">
        <v>1088</v>
      </c>
      <c r="B201" s="214">
        <v>352307200</v>
      </c>
    </row>
    <row r="202" spans="1:2">
      <c r="A202" s="178" t="s">
        <v>1089</v>
      </c>
      <c r="B202" s="214">
        <v>280744800</v>
      </c>
    </row>
    <row r="203" spans="1:2">
      <c r="A203" s="178" t="s">
        <v>1090</v>
      </c>
      <c r="B203" s="214">
        <v>192668000</v>
      </c>
    </row>
    <row r="204" spans="1:2">
      <c r="A204" s="178" t="s">
        <v>1091</v>
      </c>
      <c r="B204" s="214">
        <v>55048000</v>
      </c>
    </row>
    <row r="205" spans="1:2">
      <c r="A205" s="178" t="s">
        <v>1072</v>
      </c>
      <c r="B205" s="214">
        <v>463957690</v>
      </c>
    </row>
    <row r="206" spans="1:2">
      <c r="A206" s="178" t="s">
        <v>1092</v>
      </c>
      <c r="B206" s="214">
        <v>121105600</v>
      </c>
    </row>
    <row r="207" spans="1:2">
      <c r="A207" s="178" t="s">
        <v>1093</v>
      </c>
      <c r="B207" s="214">
        <v>220192000</v>
      </c>
    </row>
    <row r="208" spans="1:2">
      <c r="A208" s="178" t="s">
        <v>1058</v>
      </c>
      <c r="B208" s="214">
        <v>264230400</v>
      </c>
    </row>
    <row r="209" spans="1:2">
      <c r="A209" s="178" t="s">
        <v>1094</v>
      </c>
      <c r="B209" s="214">
        <v>110096000</v>
      </c>
    </row>
    <row r="210" spans="1:2">
      <c r="A210" s="178" t="s">
        <v>1095</v>
      </c>
      <c r="B210" s="214">
        <v>264230400</v>
      </c>
    </row>
    <row r="211" spans="1:2">
      <c r="A211" s="178" t="s">
        <v>1096</v>
      </c>
      <c r="B211" s="214">
        <v>302764000</v>
      </c>
    </row>
    <row r="212" spans="1:2">
      <c r="A212" s="176" t="s">
        <v>1444</v>
      </c>
      <c r="B212" s="212">
        <v>668762500</v>
      </c>
    </row>
    <row r="213" spans="1:2">
      <c r="A213" s="177" t="s">
        <v>1445</v>
      </c>
      <c r="B213" s="213">
        <v>69101000</v>
      </c>
    </row>
    <row r="214" spans="1:2">
      <c r="A214" s="178" t="s">
        <v>1077</v>
      </c>
      <c r="B214" s="214">
        <v>69101000</v>
      </c>
    </row>
    <row r="215" spans="1:2">
      <c r="A215" s="177" t="s">
        <v>1446</v>
      </c>
      <c r="B215" s="213">
        <v>68824000</v>
      </c>
    </row>
    <row r="216" spans="1:2">
      <c r="A216" s="178" t="s">
        <v>1060</v>
      </c>
      <c r="B216" s="214">
        <v>68824000</v>
      </c>
    </row>
    <row r="217" spans="1:2">
      <c r="A217" s="177" t="s">
        <v>1447</v>
      </c>
      <c r="B217" s="213">
        <v>69024400</v>
      </c>
    </row>
    <row r="218" spans="1:2">
      <c r="A218" s="178" t="s">
        <v>1079</v>
      </c>
      <c r="B218" s="214">
        <v>69024400</v>
      </c>
    </row>
    <row r="219" spans="1:2">
      <c r="A219" s="177" t="s">
        <v>1448</v>
      </c>
      <c r="B219" s="213">
        <v>68904000</v>
      </c>
    </row>
    <row r="220" spans="1:2">
      <c r="A220" s="178" t="s">
        <v>1080</v>
      </c>
      <c r="B220" s="214">
        <v>68904000</v>
      </c>
    </row>
    <row r="221" spans="1:2">
      <c r="A221" s="177" t="s">
        <v>1449</v>
      </c>
      <c r="B221" s="213">
        <v>51213000</v>
      </c>
    </row>
    <row r="222" spans="1:2">
      <c r="A222" s="178" t="s">
        <v>1084</v>
      </c>
      <c r="B222" s="214">
        <v>51213000</v>
      </c>
    </row>
    <row r="223" spans="1:2">
      <c r="A223" s="177" t="s">
        <v>1450</v>
      </c>
      <c r="B223" s="213">
        <v>68300400</v>
      </c>
    </row>
    <row r="224" spans="1:2">
      <c r="A224" s="178" t="s">
        <v>1086</v>
      </c>
      <c r="B224" s="214">
        <v>68300400</v>
      </c>
    </row>
    <row r="225" spans="1:2">
      <c r="A225" s="177" t="s">
        <v>1451</v>
      </c>
      <c r="B225" s="213">
        <v>34177000</v>
      </c>
    </row>
    <row r="226" spans="1:2">
      <c r="A226" s="178" t="s">
        <v>1072</v>
      </c>
      <c r="B226" s="214">
        <v>34177000</v>
      </c>
    </row>
    <row r="227" spans="1:2">
      <c r="A227" s="177" t="s">
        <v>1452</v>
      </c>
      <c r="B227" s="213">
        <v>51273000</v>
      </c>
    </row>
    <row r="228" spans="1:2">
      <c r="A228" s="178" t="s">
        <v>1092</v>
      </c>
      <c r="B228" s="214">
        <v>51273000</v>
      </c>
    </row>
    <row r="229" spans="1:2">
      <c r="A229" s="177" t="s">
        <v>1453</v>
      </c>
      <c r="B229" s="213">
        <v>51202500</v>
      </c>
    </row>
    <row r="230" spans="1:2">
      <c r="A230" s="178" t="s">
        <v>1093</v>
      </c>
      <c r="B230" s="214">
        <v>51202500</v>
      </c>
    </row>
    <row r="231" spans="1:2">
      <c r="A231" s="177" t="s">
        <v>1454</v>
      </c>
      <c r="B231" s="213">
        <v>68274200</v>
      </c>
    </row>
    <row r="232" spans="1:2">
      <c r="A232" s="178" t="s">
        <v>1058</v>
      </c>
      <c r="B232" s="214">
        <v>68274200</v>
      </c>
    </row>
    <row r="233" spans="1:2">
      <c r="A233" s="177" t="s">
        <v>1455</v>
      </c>
      <c r="B233" s="213">
        <v>68469000</v>
      </c>
    </row>
    <row r="234" spans="1:2">
      <c r="A234" s="178" t="s">
        <v>1095</v>
      </c>
      <c r="B234" s="214">
        <v>68469000</v>
      </c>
    </row>
    <row r="235" spans="1:2">
      <c r="A235" s="176" t="s">
        <v>887</v>
      </c>
      <c r="B235" s="212">
        <v>1332800</v>
      </c>
    </row>
    <row r="236" spans="1:2">
      <c r="A236" s="177" t="s">
        <v>905</v>
      </c>
      <c r="B236" s="213">
        <v>1332800</v>
      </c>
    </row>
    <row r="237" spans="1:2">
      <c r="A237" s="178" t="s">
        <v>1060</v>
      </c>
      <c r="B237" s="214">
        <v>1332800</v>
      </c>
    </row>
    <row r="238" spans="1:2">
      <c r="A238" s="176" t="s">
        <v>1456</v>
      </c>
      <c r="B238" s="212">
        <v>30000000</v>
      </c>
    </row>
    <row r="239" spans="1:2">
      <c r="A239" s="177" t="s">
        <v>1457</v>
      </c>
      <c r="B239" s="213">
        <v>30000000</v>
      </c>
    </row>
    <row r="240" spans="1:2">
      <c r="A240" s="178" t="s">
        <v>1075</v>
      </c>
      <c r="B240" s="214">
        <v>30000000</v>
      </c>
    </row>
    <row r="241" spans="1:2">
      <c r="A241" s="178" t="s">
        <v>1079</v>
      </c>
      <c r="B241" s="215"/>
    </row>
    <row r="242" spans="1:2">
      <c r="A242" s="176" t="s">
        <v>1458</v>
      </c>
      <c r="B242" s="212">
        <v>2997040</v>
      </c>
    </row>
    <row r="243" spans="1:2">
      <c r="A243" s="177" t="s">
        <v>1459</v>
      </c>
      <c r="B243" s="213">
        <v>2997040</v>
      </c>
    </row>
    <row r="244" spans="1:2">
      <c r="A244" s="178" t="s">
        <v>1087</v>
      </c>
      <c r="B244" s="214">
        <v>2997040</v>
      </c>
    </row>
    <row r="245" spans="1:2">
      <c r="A245" s="176" t="s">
        <v>1460</v>
      </c>
      <c r="B245" s="212">
        <v>3000000</v>
      </c>
    </row>
    <row r="246" spans="1:2">
      <c r="A246" s="177" t="s">
        <v>1461</v>
      </c>
      <c r="B246" s="213">
        <v>3000000</v>
      </c>
    </row>
    <row r="247" spans="1:2">
      <c r="A247" s="178" t="s">
        <v>1078</v>
      </c>
      <c r="B247" s="214">
        <v>3000000</v>
      </c>
    </row>
    <row r="248" spans="1:2">
      <c r="A248" s="176" t="s">
        <v>906</v>
      </c>
      <c r="B248" s="212">
        <v>74800400</v>
      </c>
    </row>
    <row r="249" spans="1:2">
      <c r="A249" s="177" t="s">
        <v>1462</v>
      </c>
      <c r="B249" s="213">
        <v>45000000</v>
      </c>
    </row>
    <row r="250" spans="1:2">
      <c r="A250" s="178" t="s">
        <v>1063</v>
      </c>
      <c r="B250" s="214">
        <v>45000000</v>
      </c>
    </row>
    <row r="251" spans="1:2">
      <c r="A251" s="177" t="s">
        <v>1463</v>
      </c>
      <c r="B251" s="213">
        <v>29800400</v>
      </c>
    </row>
    <row r="252" spans="1:2">
      <c r="A252" s="178" t="s">
        <v>1085</v>
      </c>
      <c r="B252" s="214">
        <v>29800400</v>
      </c>
    </row>
    <row r="253" spans="1:2">
      <c r="A253" s="176" t="s">
        <v>243</v>
      </c>
      <c r="B253" s="217"/>
    </row>
    <row r="254" spans="1:2">
      <c r="A254" s="177" t="s">
        <v>755</v>
      </c>
      <c r="B254" s="216"/>
    </row>
    <row r="255" spans="1:2">
      <c r="A255" s="178" t="s">
        <v>1077</v>
      </c>
      <c r="B255" s="215"/>
    </row>
    <row r="256" spans="1:2">
      <c r="A256" s="177" t="s">
        <v>907</v>
      </c>
      <c r="B256" s="216"/>
    </row>
    <row r="257" spans="1:2">
      <c r="A257" s="178" t="s">
        <v>1077</v>
      </c>
      <c r="B257" s="215"/>
    </row>
    <row r="258" spans="1:2">
      <c r="A258" s="178" t="s">
        <v>1075</v>
      </c>
      <c r="B258" s="215"/>
    </row>
    <row r="259" spans="1:2">
      <c r="A259" s="178" t="s">
        <v>1080</v>
      </c>
      <c r="B259" s="215"/>
    </row>
    <row r="260" spans="1:2">
      <c r="A260" s="178" t="s">
        <v>1063</v>
      </c>
      <c r="B260" s="215"/>
    </row>
    <row r="261" spans="1:2">
      <c r="A261" s="178" t="s">
        <v>1082</v>
      </c>
      <c r="B261" s="215"/>
    </row>
    <row r="262" spans="1:2">
      <c r="A262" s="178" t="s">
        <v>1083</v>
      </c>
      <c r="B262" s="215"/>
    </row>
    <row r="263" spans="1:2">
      <c r="A263" s="178" t="s">
        <v>1084</v>
      </c>
      <c r="B263" s="215"/>
    </row>
    <row r="264" spans="1:2">
      <c r="A264" s="178" t="s">
        <v>1087</v>
      </c>
      <c r="B264" s="215"/>
    </row>
    <row r="265" spans="1:2">
      <c r="A265" s="177" t="s">
        <v>908</v>
      </c>
      <c r="B265" s="216"/>
    </row>
    <row r="266" spans="1:2">
      <c r="A266" s="178" t="s">
        <v>1077</v>
      </c>
      <c r="B266" s="215"/>
    </row>
    <row r="267" spans="1:2">
      <c r="A267" s="178" t="s">
        <v>1090</v>
      </c>
      <c r="B267" s="215"/>
    </row>
    <row r="268" spans="1:2">
      <c r="A268" s="178" t="s">
        <v>1095</v>
      </c>
      <c r="B268" s="215"/>
    </row>
    <row r="269" spans="1:2">
      <c r="A269" s="178" t="s">
        <v>1096</v>
      </c>
      <c r="B269" s="215"/>
    </row>
    <row r="270" spans="1:2">
      <c r="A270" s="176" t="s">
        <v>532</v>
      </c>
      <c r="B270" s="212">
        <v>594667054</v>
      </c>
    </row>
    <row r="271" spans="1:2">
      <c r="A271" s="177" t="s">
        <v>1464</v>
      </c>
      <c r="B271" s="213">
        <v>48550432</v>
      </c>
    </row>
    <row r="272" spans="1:2">
      <c r="A272" s="178" t="s">
        <v>1077</v>
      </c>
      <c r="B272" s="214">
        <v>48550432</v>
      </c>
    </row>
    <row r="273" spans="1:2">
      <c r="A273" s="178" t="s">
        <v>1078</v>
      </c>
      <c r="B273" s="215"/>
    </row>
    <row r="274" spans="1:2">
      <c r="A274" s="177" t="s">
        <v>1465</v>
      </c>
      <c r="B274" s="213">
        <v>41247456</v>
      </c>
    </row>
    <row r="275" spans="1:2">
      <c r="A275" s="178" t="s">
        <v>1060</v>
      </c>
      <c r="B275" s="214">
        <v>41247456</v>
      </c>
    </row>
    <row r="276" spans="1:2">
      <c r="A276" s="177" t="s">
        <v>1466</v>
      </c>
      <c r="B276" s="213">
        <v>38124768</v>
      </c>
    </row>
    <row r="277" spans="1:2">
      <c r="A277" s="178" t="s">
        <v>1060</v>
      </c>
      <c r="B277" s="214">
        <v>38124768</v>
      </c>
    </row>
    <row r="278" spans="1:2">
      <c r="A278" s="177" t="s">
        <v>1467</v>
      </c>
      <c r="B278" s="213">
        <v>38784768</v>
      </c>
    </row>
    <row r="279" spans="1:2">
      <c r="A279" s="178" t="s">
        <v>1075</v>
      </c>
      <c r="B279" s="214">
        <v>38784768</v>
      </c>
    </row>
    <row r="280" spans="1:2">
      <c r="A280" s="178" t="s">
        <v>1079</v>
      </c>
      <c r="B280" s="215"/>
    </row>
    <row r="281" spans="1:2">
      <c r="A281" s="177" t="s">
        <v>1468</v>
      </c>
      <c r="B281" s="213">
        <v>38014768</v>
      </c>
    </row>
    <row r="282" spans="1:2">
      <c r="A282" s="178" t="s">
        <v>1079</v>
      </c>
      <c r="B282" s="214">
        <v>38014768</v>
      </c>
    </row>
    <row r="283" spans="1:2">
      <c r="A283" s="177" t="s">
        <v>1469</v>
      </c>
      <c r="B283" s="213">
        <v>37959768</v>
      </c>
    </row>
    <row r="284" spans="1:2">
      <c r="A284" s="178" t="s">
        <v>1079</v>
      </c>
      <c r="B284" s="214">
        <v>37959768</v>
      </c>
    </row>
    <row r="285" spans="1:2">
      <c r="A285" s="177" t="s">
        <v>1470</v>
      </c>
      <c r="B285" s="213">
        <v>37904768</v>
      </c>
    </row>
    <row r="286" spans="1:2">
      <c r="A286" s="178" t="s">
        <v>1081</v>
      </c>
      <c r="B286" s="214">
        <v>37904768</v>
      </c>
    </row>
    <row r="287" spans="1:2">
      <c r="A287" s="177" t="s">
        <v>1471</v>
      </c>
      <c r="B287" s="213">
        <v>17069440</v>
      </c>
    </row>
    <row r="288" spans="1:2">
      <c r="A288" s="178" t="s">
        <v>1085</v>
      </c>
      <c r="B288" s="214">
        <v>17069440</v>
      </c>
    </row>
    <row r="289" spans="1:2">
      <c r="A289" s="177" t="s">
        <v>1472</v>
      </c>
      <c r="B289" s="213">
        <v>34135550</v>
      </c>
    </row>
    <row r="290" spans="1:2">
      <c r="A290" s="178" t="s">
        <v>1085</v>
      </c>
      <c r="B290" s="214">
        <v>34135550</v>
      </c>
    </row>
    <row r="291" spans="1:2">
      <c r="A291" s="177" t="s">
        <v>1473</v>
      </c>
      <c r="B291" s="213">
        <v>34132880</v>
      </c>
    </row>
    <row r="292" spans="1:2">
      <c r="A292" s="178" t="s">
        <v>1085</v>
      </c>
      <c r="B292" s="214">
        <v>34132880</v>
      </c>
    </row>
    <row r="293" spans="1:2">
      <c r="A293" s="177" t="s">
        <v>1474</v>
      </c>
      <c r="B293" s="213">
        <v>58025386</v>
      </c>
    </row>
    <row r="294" spans="1:2">
      <c r="A294" s="178" t="s">
        <v>1085</v>
      </c>
      <c r="B294" s="214">
        <v>58025386</v>
      </c>
    </row>
    <row r="295" spans="1:2">
      <c r="A295" s="177" t="s">
        <v>1475</v>
      </c>
      <c r="B295" s="213">
        <v>34132880</v>
      </c>
    </row>
    <row r="296" spans="1:2">
      <c r="A296" s="178" t="s">
        <v>1086</v>
      </c>
      <c r="B296" s="214">
        <v>34132880</v>
      </c>
    </row>
    <row r="297" spans="1:2">
      <c r="A297" s="177" t="s">
        <v>1476</v>
      </c>
      <c r="B297" s="213">
        <v>34132880</v>
      </c>
    </row>
    <row r="298" spans="1:2">
      <c r="A298" s="178" t="s">
        <v>1086</v>
      </c>
      <c r="B298" s="214">
        <v>34132880</v>
      </c>
    </row>
    <row r="299" spans="1:2">
      <c r="A299" s="177" t="s">
        <v>1477</v>
      </c>
      <c r="B299" s="213">
        <v>34133550</v>
      </c>
    </row>
    <row r="300" spans="1:2">
      <c r="A300" s="178" t="s">
        <v>1086</v>
      </c>
      <c r="B300" s="214">
        <v>34133550</v>
      </c>
    </row>
    <row r="301" spans="1:2">
      <c r="A301" s="177" t="s">
        <v>1478</v>
      </c>
      <c r="B301" s="213">
        <v>34158880</v>
      </c>
    </row>
    <row r="302" spans="1:2">
      <c r="A302" s="178" t="s">
        <v>1087</v>
      </c>
      <c r="B302" s="214">
        <v>34158880</v>
      </c>
    </row>
    <row r="303" spans="1:2">
      <c r="A303" s="178" t="s">
        <v>1088</v>
      </c>
      <c r="B303" s="215"/>
    </row>
    <row r="304" spans="1:2">
      <c r="A304" s="177" t="s">
        <v>1479</v>
      </c>
      <c r="B304" s="213">
        <v>34158880</v>
      </c>
    </row>
    <row r="305" spans="1:2">
      <c r="A305" s="178" t="s">
        <v>1088</v>
      </c>
      <c r="B305" s="214">
        <v>34158880</v>
      </c>
    </row>
    <row r="306" spans="1:2">
      <c r="A306" s="176" t="s">
        <v>1480</v>
      </c>
      <c r="B306" s="212">
        <v>13057000</v>
      </c>
    </row>
    <row r="307" spans="1:2">
      <c r="A307" s="177" t="s">
        <v>1481</v>
      </c>
      <c r="B307" s="213">
        <v>13057000</v>
      </c>
    </row>
    <row r="308" spans="1:2">
      <c r="A308" s="178" t="s">
        <v>1088</v>
      </c>
      <c r="B308" s="214">
        <v>13057000</v>
      </c>
    </row>
    <row r="309" spans="1:2">
      <c r="A309" s="176" t="s">
        <v>533</v>
      </c>
      <c r="B309" s="212">
        <v>46914560</v>
      </c>
    </row>
    <row r="310" spans="1:2">
      <c r="A310" s="177" t="s">
        <v>1482</v>
      </c>
      <c r="B310" s="213">
        <v>46914560</v>
      </c>
    </row>
    <row r="311" spans="1:2">
      <c r="A311" s="178" t="s">
        <v>1060</v>
      </c>
      <c r="B311" s="214">
        <v>7996800</v>
      </c>
    </row>
    <row r="312" spans="1:2">
      <c r="A312" s="178" t="s">
        <v>1080</v>
      </c>
      <c r="B312" s="214">
        <v>14927360</v>
      </c>
    </row>
    <row r="313" spans="1:2">
      <c r="A313" s="178" t="s">
        <v>1067</v>
      </c>
      <c r="B313" s="214">
        <v>18392640</v>
      </c>
    </row>
    <row r="314" spans="1:2">
      <c r="A314" s="178" t="s">
        <v>1083</v>
      </c>
      <c r="B314" s="214">
        <v>5597760</v>
      </c>
    </row>
    <row r="315" spans="1:2">
      <c r="A315" s="176" t="s">
        <v>1483</v>
      </c>
      <c r="B315" s="212">
        <v>2101660386</v>
      </c>
    </row>
    <row r="316" spans="1:2">
      <c r="A316" s="177" t="s">
        <v>1484</v>
      </c>
      <c r="B316" s="213">
        <v>1055752467</v>
      </c>
    </row>
    <row r="317" spans="1:2">
      <c r="A317" s="178" t="s">
        <v>1083</v>
      </c>
      <c r="B317" s="214">
        <v>1055752467</v>
      </c>
    </row>
    <row r="318" spans="1:2">
      <c r="A318" s="178" t="s">
        <v>1084</v>
      </c>
      <c r="B318" s="215"/>
    </row>
    <row r="319" spans="1:2">
      <c r="A319" s="178" t="s">
        <v>1085</v>
      </c>
      <c r="B319" s="215"/>
    </row>
    <row r="320" spans="1:2">
      <c r="A320" s="178" t="s">
        <v>1086</v>
      </c>
      <c r="B320" s="215"/>
    </row>
    <row r="321" spans="1:2">
      <c r="A321" s="177" t="s">
        <v>1485</v>
      </c>
      <c r="B321" s="213">
        <v>1045907919</v>
      </c>
    </row>
    <row r="322" spans="1:2">
      <c r="A322" s="178" t="s">
        <v>1084</v>
      </c>
      <c r="B322" s="214">
        <v>1045907919</v>
      </c>
    </row>
    <row r="323" spans="1:2">
      <c r="A323" s="178" t="s">
        <v>1086</v>
      </c>
      <c r="B323" s="215"/>
    </row>
    <row r="324" spans="1:2">
      <c r="A324" s="178" t="s">
        <v>1087</v>
      </c>
      <c r="B324" s="215"/>
    </row>
    <row r="325" spans="1:2">
      <c r="A325" s="178" t="s">
        <v>1089</v>
      </c>
      <c r="B325" s="215"/>
    </row>
    <row r="326" spans="1:2">
      <c r="A326" s="178" t="s">
        <v>1090</v>
      </c>
      <c r="B326" s="215"/>
    </row>
    <row r="327" spans="1:2">
      <c r="A327" s="178" t="s">
        <v>1072</v>
      </c>
      <c r="B327" s="215"/>
    </row>
    <row r="328" spans="1:2">
      <c r="A328" s="176" t="s">
        <v>1486</v>
      </c>
      <c r="B328" s="212">
        <v>2980040</v>
      </c>
    </row>
    <row r="329" spans="1:2">
      <c r="A329" s="177" t="s">
        <v>1487</v>
      </c>
      <c r="B329" s="213">
        <v>2980040</v>
      </c>
    </row>
    <row r="330" spans="1:2">
      <c r="A330" s="178" t="s">
        <v>1091</v>
      </c>
      <c r="B330" s="214">
        <v>2980040</v>
      </c>
    </row>
    <row r="331" spans="1:2">
      <c r="A331" s="176" t="s">
        <v>1488</v>
      </c>
      <c r="B331" s="212">
        <v>149201540</v>
      </c>
    </row>
    <row r="332" spans="1:2">
      <c r="A332" s="177" t="s">
        <v>1489</v>
      </c>
      <c r="B332" s="213">
        <v>30000300</v>
      </c>
    </row>
    <row r="333" spans="1:2">
      <c r="A333" s="178" t="s">
        <v>1075</v>
      </c>
      <c r="B333" s="214">
        <v>30000300</v>
      </c>
    </row>
    <row r="334" spans="1:2">
      <c r="A334" s="177" t="s">
        <v>1490</v>
      </c>
      <c r="B334" s="213">
        <v>29800040</v>
      </c>
    </row>
    <row r="335" spans="1:2">
      <c r="A335" s="178" t="s">
        <v>1082</v>
      </c>
      <c r="B335" s="214">
        <v>29800040</v>
      </c>
    </row>
    <row r="336" spans="1:2">
      <c r="A336" s="177" t="s">
        <v>1491</v>
      </c>
      <c r="B336" s="213">
        <v>29800400</v>
      </c>
    </row>
    <row r="337" spans="1:2">
      <c r="A337" s="178" t="s">
        <v>1088</v>
      </c>
      <c r="B337" s="214">
        <v>29800400</v>
      </c>
    </row>
    <row r="338" spans="1:2">
      <c r="A338" s="177" t="s">
        <v>1492</v>
      </c>
      <c r="B338" s="213">
        <v>29800400</v>
      </c>
    </row>
    <row r="339" spans="1:2">
      <c r="A339" s="178" t="s">
        <v>1093</v>
      </c>
      <c r="B339" s="214">
        <v>29800400</v>
      </c>
    </row>
    <row r="340" spans="1:2">
      <c r="A340" s="177" t="s">
        <v>1493</v>
      </c>
      <c r="B340" s="213">
        <v>29800400</v>
      </c>
    </row>
    <row r="341" spans="1:2">
      <c r="A341" s="178" t="s">
        <v>1096</v>
      </c>
      <c r="B341" s="214">
        <v>29800400</v>
      </c>
    </row>
    <row r="342" spans="1:2">
      <c r="A342" s="176" t="s">
        <v>534</v>
      </c>
      <c r="B342" s="212">
        <v>8852581884.6299992</v>
      </c>
    </row>
    <row r="343" spans="1:2">
      <c r="A343" s="177" t="s">
        <v>909</v>
      </c>
      <c r="B343" s="216"/>
    </row>
    <row r="344" spans="1:2">
      <c r="A344" s="178" t="s">
        <v>1077</v>
      </c>
      <c r="B344" s="215"/>
    </row>
    <row r="345" spans="1:2">
      <c r="A345" s="177" t="s">
        <v>1494</v>
      </c>
      <c r="B345" s="213">
        <v>527653995.22000003</v>
      </c>
    </row>
    <row r="346" spans="1:2">
      <c r="A346" s="178" t="s">
        <v>1060</v>
      </c>
      <c r="B346" s="214">
        <v>527653995.22000003</v>
      </c>
    </row>
    <row r="347" spans="1:2">
      <c r="A347" s="178" t="s">
        <v>1082</v>
      </c>
      <c r="B347" s="215"/>
    </row>
    <row r="348" spans="1:2">
      <c r="A348" s="177" t="s">
        <v>1495</v>
      </c>
      <c r="B348" s="213">
        <v>531491141.55000001</v>
      </c>
    </row>
    <row r="349" spans="1:2">
      <c r="A349" s="178" t="s">
        <v>1060</v>
      </c>
      <c r="B349" s="214">
        <v>531491141.55000001</v>
      </c>
    </row>
    <row r="350" spans="1:2">
      <c r="A350" s="178" t="s">
        <v>1083</v>
      </c>
      <c r="B350" s="215"/>
    </row>
    <row r="351" spans="1:2">
      <c r="A351" s="178" t="s">
        <v>1085</v>
      </c>
      <c r="B351" s="215"/>
    </row>
    <row r="352" spans="1:2">
      <c r="A352" s="177" t="s">
        <v>1496</v>
      </c>
      <c r="B352" s="213">
        <v>523755014.85000002</v>
      </c>
    </row>
    <row r="353" spans="1:2">
      <c r="A353" s="178" t="s">
        <v>1082</v>
      </c>
      <c r="B353" s="214">
        <v>523755014.85000002</v>
      </c>
    </row>
    <row r="354" spans="1:2">
      <c r="A354" s="178" t="s">
        <v>1085</v>
      </c>
      <c r="B354" s="215"/>
    </row>
    <row r="355" spans="1:2">
      <c r="A355" s="178" t="s">
        <v>1086</v>
      </c>
      <c r="B355" s="215"/>
    </row>
    <row r="356" spans="1:2">
      <c r="A356" s="177" t="s">
        <v>1497</v>
      </c>
      <c r="B356" s="213">
        <v>518910781.61000001</v>
      </c>
    </row>
    <row r="357" spans="1:2">
      <c r="A357" s="178" t="s">
        <v>1085</v>
      </c>
      <c r="B357" s="214">
        <v>518910781.61000001</v>
      </c>
    </row>
    <row r="358" spans="1:2">
      <c r="A358" s="178" t="s">
        <v>1086</v>
      </c>
      <c r="B358" s="215"/>
    </row>
    <row r="359" spans="1:2">
      <c r="A359" s="177" t="s">
        <v>1498</v>
      </c>
      <c r="B359" s="213">
        <v>518848071</v>
      </c>
    </row>
    <row r="360" spans="1:2">
      <c r="A360" s="178" t="s">
        <v>1086</v>
      </c>
      <c r="B360" s="214">
        <v>518848071</v>
      </c>
    </row>
    <row r="361" spans="1:2">
      <c r="A361" s="178" t="s">
        <v>1088</v>
      </c>
      <c r="B361" s="215"/>
    </row>
    <row r="362" spans="1:2">
      <c r="A362" s="177" t="s">
        <v>1499</v>
      </c>
      <c r="B362" s="213">
        <v>520891602</v>
      </c>
    </row>
    <row r="363" spans="1:2">
      <c r="A363" s="178" t="s">
        <v>1086</v>
      </c>
      <c r="B363" s="214">
        <v>520891602</v>
      </c>
    </row>
    <row r="364" spans="1:2">
      <c r="A364" s="178" t="s">
        <v>1089</v>
      </c>
      <c r="B364" s="215"/>
    </row>
    <row r="365" spans="1:2">
      <c r="A365" s="177" t="s">
        <v>1500</v>
      </c>
      <c r="B365" s="213">
        <v>517106626.39999998</v>
      </c>
    </row>
    <row r="366" spans="1:2">
      <c r="A366" s="178" t="s">
        <v>1088</v>
      </c>
      <c r="B366" s="214">
        <v>517106626.39999998</v>
      </c>
    </row>
    <row r="367" spans="1:2">
      <c r="A367" s="178" t="s">
        <v>1089</v>
      </c>
      <c r="B367" s="215"/>
    </row>
    <row r="368" spans="1:2">
      <c r="A368" s="178" t="s">
        <v>1072</v>
      </c>
      <c r="B368" s="215"/>
    </row>
    <row r="369" spans="1:2">
      <c r="A369" s="177" t="s">
        <v>1501</v>
      </c>
      <c r="B369" s="213">
        <v>516949619.19999999</v>
      </c>
    </row>
    <row r="370" spans="1:2">
      <c r="A370" s="178" t="s">
        <v>1089</v>
      </c>
      <c r="B370" s="214">
        <v>516949619.19999999</v>
      </c>
    </row>
    <row r="371" spans="1:2">
      <c r="A371" s="178" t="s">
        <v>1091</v>
      </c>
      <c r="B371" s="215"/>
    </row>
    <row r="372" spans="1:2">
      <c r="A372" s="178" t="s">
        <v>1072</v>
      </c>
      <c r="B372" s="215"/>
    </row>
    <row r="373" spans="1:2">
      <c r="A373" s="178" t="s">
        <v>1092</v>
      </c>
      <c r="B373" s="215"/>
    </row>
    <row r="374" spans="1:2">
      <c r="A374" s="177" t="s">
        <v>1502</v>
      </c>
      <c r="B374" s="213">
        <v>515963204.39999998</v>
      </c>
    </row>
    <row r="375" spans="1:2">
      <c r="A375" s="178" t="s">
        <v>1090</v>
      </c>
      <c r="B375" s="214">
        <v>515963204.39999998</v>
      </c>
    </row>
    <row r="376" spans="1:2">
      <c r="A376" s="178" t="s">
        <v>1092</v>
      </c>
      <c r="B376" s="215"/>
    </row>
    <row r="377" spans="1:2">
      <c r="A377" s="178" t="s">
        <v>1093</v>
      </c>
      <c r="B377" s="215"/>
    </row>
    <row r="378" spans="1:2">
      <c r="A378" s="177" t="s">
        <v>1503</v>
      </c>
      <c r="B378" s="213">
        <v>24462404.399999999</v>
      </c>
    </row>
    <row r="379" spans="1:2">
      <c r="A379" s="178" t="s">
        <v>1094</v>
      </c>
      <c r="B379" s="214">
        <v>24462404.399999999</v>
      </c>
    </row>
    <row r="380" spans="1:2">
      <c r="A380" s="178" t="s">
        <v>1096</v>
      </c>
      <c r="B380" s="215"/>
    </row>
    <row r="381" spans="1:2">
      <c r="A381" s="177" t="s">
        <v>1504</v>
      </c>
      <c r="B381" s="213">
        <v>514601337.60000002</v>
      </c>
    </row>
    <row r="382" spans="1:2">
      <c r="A382" s="178" t="s">
        <v>1072</v>
      </c>
      <c r="B382" s="214">
        <v>514601337.60000002</v>
      </c>
    </row>
    <row r="383" spans="1:2">
      <c r="A383" s="178" t="s">
        <v>1093</v>
      </c>
      <c r="B383" s="215"/>
    </row>
    <row r="384" spans="1:2">
      <c r="A384" s="178" t="s">
        <v>1058</v>
      </c>
      <c r="B384" s="215"/>
    </row>
    <row r="385" spans="1:2">
      <c r="A385" s="177" t="s">
        <v>1505</v>
      </c>
      <c r="B385" s="213">
        <v>515690148.39999998</v>
      </c>
    </row>
    <row r="386" spans="1:2">
      <c r="A386" s="178" t="s">
        <v>1092</v>
      </c>
      <c r="B386" s="214">
        <v>515690148.39999998</v>
      </c>
    </row>
    <row r="387" spans="1:2">
      <c r="A387" s="178" t="s">
        <v>1058</v>
      </c>
      <c r="B387" s="215"/>
    </row>
    <row r="388" spans="1:2">
      <c r="A388" s="178" t="s">
        <v>1094</v>
      </c>
      <c r="B388" s="215"/>
    </row>
    <row r="389" spans="1:2">
      <c r="A389" s="178" t="s">
        <v>1095</v>
      </c>
      <c r="B389" s="215"/>
    </row>
    <row r="390" spans="1:2">
      <c r="A390" s="177" t="s">
        <v>1506</v>
      </c>
      <c r="B390" s="213">
        <v>516195302</v>
      </c>
    </row>
    <row r="391" spans="1:2">
      <c r="A391" s="178" t="s">
        <v>1092</v>
      </c>
      <c r="B391" s="214">
        <v>516195302</v>
      </c>
    </row>
    <row r="392" spans="1:2">
      <c r="A392" s="178" t="s">
        <v>1094</v>
      </c>
      <c r="B392" s="215"/>
    </row>
    <row r="393" spans="1:2">
      <c r="A393" s="178" t="s">
        <v>1096</v>
      </c>
      <c r="B393" s="215"/>
    </row>
    <row r="394" spans="1:2">
      <c r="A394" s="177" t="s">
        <v>1507</v>
      </c>
      <c r="B394" s="213">
        <v>516789198.80000001</v>
      </c>
    </row>
    <row r="395" spans="1:2">
      <c r="A395" s="178" t="s">
        <v>1058</v>
      </c>
      <c r="B395" s="214">
        <v>516789198.80000001</v>
      </c>
    </row>
    <row r="396" spans="1:2">
      <c r="A396" s="178" t="s">
        <v>1096</v>
      </c>
      <c r="B396" s="215"/>
    </row>
    <row r="397" spans="1:2">
      <c r="A397" s="177" t="s">
        <v>1508</v>
      </c>
      <c r="B397" s="213">
        <v>516738000.80000001</v>
      </c>
    </row>
    <row r="398" spans="1:2">
      <c r="A398" s="178" t="s">
        <v>1058</v>
      </c>
      <c r="B398" s="214">
        <v>516738000.80000001</v>
      </c>
    </row>
    <row r="399" spans="1:2">
      <c r="A399" s="178" t="s">
        <v>1096</v>
      </c>
      <c r="B399" s="215"/>
    </row>
    <row r="400" spans="1:2">
      <c r="A400" s="177" t="s">
        <v>1509</v>
      </c>
      <c r="B400" s="213">
        <v>517209022.39999998</v>
      </c>
    </row>
    <row r="401" spans="1:2">
      <c r="A401" s="178" t="s">
        <v>1058</v>
      </c>
      <c r="B401" s="214">
        <v>517209022.39999998</v>
      </c>
    </row>
    <row r="402" spans="1:2">
      <c r="A402" s="178" t="s">
        <v>1096</v>
      </c>
      <c r="B402" s="215"/>
    </row>
    <row r="403" spans="1:2">
      <c r="A403" s="177" t="s">
        <v>1510</v>
      </c>
      <c r="B403" s="213">
        <v>518277354</v>
      </c>
    </row>
    <row r="404" spans="1:2">
      <c r="A404" s="178" t="s">
        <v>1096</v>
      </c>
      <c r="B404" s="214">
        <v>518277354</v>
      </c>
    </row>
    <row r="405" spans="1:2">
      <c r="A405" s="177" t="s">
        <v>1511</v>
      </c>
      <c r="B405" s="213">
        <v>521049060</v>
      </c>
    </row>
    <row r="406" spans="1:2">
      <c r="A406" s="178" t="s">
        <v>1096</v>
      </c>
      <c r="B406" s="214">
        <v>521049060</v>
      </c>
    </row>
    <row r="407" spans="1:2">
      <c r="A407" s="176" t="s">
        <v>535</v>
      </c>
      <c r="B407" s="212">
        <v>172198082</v>
      </c>
    </row>
    <row r="408" spans="1:2">
      <c r="A408" s="177" t="s">
        <v>1512</v>
      </c>
      <c r="B408" s="213">
        <v>34400000</v>
      </c>
    </row>
    <row r="409" spans="1:2">
      <c r="A409" s="178" t="s">
        <v>1078</v>
      </c>
      <c r="B409" s="214">
        <v>34400000</v>
      </c>
    </row>
    <row r="410" spans="1:2">
      <c r="A410" s="177" t="s">
        <v>1513</v>
      </c>
      <c r="B410" s="213">
        <v>6950000</v>
      </c>
    </row>
    <row r="411" spans="1:2">
      <c r="A411" s="178" t="s">
        <v>1075</v>
      </c>
      <c r="B411" s="214">
        <v>6950000</v>
      </c>
    </row>
    <row r="412" spans="1:2">
      <c r="A412" s="177" t="s">
        <v>1514</v>
      </c>
      <c r="B412" s="213">
        <v>28095992</v>
      </c>
    </row>
    <row r="413" spans="1:2">
      <c r="A413" s="178" t="s">
        <v>1075</v>
      </c>
      <c r="B413" s="214">
        <v>28095992</v>
      </c>
    </row>
    <row r="414" spans="1:2">
      <c r="A414" s="177" t="s">
        <v>1515</v>
      </c>
      <c r="B414" s="213">
        <v>34352000</v>
      </c>
    </row>
    <row r="415" spans="1:2">
      <c r="A415" s="178" t="s">
        <v>1063</v>
      </c>
      <c r="B415" s="214">
        <v>34352000</v>
      </c>
    </row>
    <row r="416" spans="1:2">
      <c r="A416" s="177" t="s">
        <v>1516</v>
      </c>
      <c r="B416" s="213">
        <v>34170000</v>
      </c>
    </row>
    <row r="417" spans="1:2">
      <c r="A417" s="178" t="s">
        <v>1088</v>
      </c>
      <c r="B417" s="214">
        <v>34170000</v>
      </c>
    </row>
    <row r="418" spans="1:2">
      <c r="A418" s="177" t="s">
        <v>1517</v>
      </c>
      <c r="B418" s="213">
        <v>34230090</v>
      </c>
    </row>
    <row r="419" spans="1:2">
      <c r="A419" s="178" t="s">
        <v>1095</v>
      </c>
      <c r="B419" s="214">
        <v>34230090</v>
      </c>
    </row>
    <row r="420" spans="1:2">
      <c r="A420" s="176" t="s">
        <v>536</v>
      </c>
      <c r="B420" s="212">
        <v>2693083271</v>
      </c>
    </row>
    <row r="421" spans="1:2">
      <c r="A421" s="177" t="s">
        <v>910</v>
      </c>
      <c r="B421" s="216"/>
    </row>
    <row r="422" spans="1:2">
      <c r="A422" s="178" t="s">
        <v>1077</v>
      </c>
      <c r="B422" s="215"/>
    </row>
    <row r="423" spans="1:2">
      <c r="A423" s="177" t="s">
        <v>911</v>
      </c>
      <c r="B423" s="216"/>
    </row>
    <row r="424" spans="1:2">
      <c r="A424" s="178" t="s">
        <v>1077</v>
      </c>
      <c r="B424" s="215"/>
    </row>
    <row r="425" spans="1:2">
      <c r="A425" s="177" t="s">
        <v>1518</v>
      </c>
      <c r="B425" s="213">
        <v>172450000</v>
      </c>
    </row>
    <row r="426" spans="1:2">
      <c r="A426" s="178" t="s">
        <v>1078</v>
      </c>
      <c r="B426" s="214">
        <v>172450000</v>
      </c>
    </row>
    <row r="427" spans="1:2">
      <c r="A427" s="177" t="s">
        <v>1519</v>
      </c>
      <c r="B427" s="213">
        <v>171850000</v>
      </c>
    </row>
    <row r="428" spans="1:2">
      <c r="A428" s="178" t="s">
        <v>1060</v>
      </c>
      <c r="B428" s="214">
        <v>171850000</v>
      </c>
    </row>
    <row r="429" spans="1:2">
      <c r="A429" s="177" t="s">
        <v>1520</v>
      </c>
      <c r="B429" s="213">
        <v>65341171</v>
      </c>
    </row>
    <row r="430" spans="1:2">
      <c r="A430" s="178" t="s">
        <v>1080</v>
      </c>
      <c r="B430" s="214">
        <v>65341171</v>
      </c>
    </row>
    <row r="431" spans="1:2">
      <c r="A431" s="177" t="s">
        <v>1521</v>
      </c>
      <c r="B431" s="213">
        <v>106688205</v>
      </c>
    </row>
    <row r="432" spans="1:2">
      <c r="A432" s="178" t="s">
        <v>1080</v>
      </c>
      <c r="B432" s="214">
        <v>106688205</v>
      </c>
    </row>
    <row r="433" spans="1:2">
      <c r="A433" s="177" t="s">
        <v>1522</v>
      </c>
      <c r="B433" s="213">
        <v>171899950</v>
      </c>
    </row>
    <row r="434" spans="1:2">
      <c r="A434" s="178" t="s">
        <v>1080</v>
      </c>
      <c r="B434" s="214">
        <v>171899950</v>
      </c>
    </row>
    <row r="435" spans="1:2">
      <c r="A435" s="177" t="s">
        <v>1523</v>
      </c>
      <c r="B435" s="213">
        <v>171899950</v>
      </c>
    </row>
    <row r="436" spans="1:2">
      <c r="A436" s="178" t="s">
        <v>1067</v>
      </c>
      <c r="B436" s="214">
        <v>171899950</v>
      </c>
    </row>
    <row r="437" spans="1:2">
      <c r="A437" s="178" t="s">
        <v>1063</v>
      </c>
      <c r="B437" s="215"/>
    </row>
    <row r="438" spans="1:2">
      <c r="A438" s="177" t="s">
        <v>1524</v>
      </c>
      <c r="B438" s="213">
        <v>171760000</v>
      </c>
    </row>
    <row r="439" spans="1:2">
      <c r="A439" s="178" t="s">
        <v>1082</v>
      </c>
      <c r="B439" s="214">
        <v>171760000</v>
      </c>
    </row>
    <row r="440" spans="1:2">
      <c r="A440" s="178" t="s">
        <v>1083</v>
      </c>
      <c r="B440" s="215"/>
    </row>
    <row r="441" spans="1:2">
      <c r="A441" s="177" t="s">
        <v>1525</v>
      </c>
      <c r="B441" s="213">
        <v>170700000</v>
      </c>
    </row>
    <row r="442" spans="1:2">
      <c r="A442" s="178" t="s">
        <v>1083</v>
      </c>
      <c r="B442" s="214">
        <v>170700000</v>
      </c>
    </row>
    <row r="443" spans="1:2">
      <c r="A443" s="177" t="s">
        <v>1526</v>
      </c>
      <c r="B443" s="213">
        <v>149049950</v>
      </c>
    </row>
    <row r="444" spans="1:2">
      <c r="A444" s="178" t="s">
        <v>1085</v>
      </c>
      <c r="B444" s="214">
        <v>149049950</v>
      </c>
    </row>
    <row r="445" spans="1:2">
      <c r="A445" s="177" t="s">
        <v>1527</v>
      </c>
      <c r="B445" s="213">
        <v>149050000</v>
      </c>
    </row>
    <row r="446" spans="1:2">
      <c r="A446" s="178" t="s">
        <v>1086</v>
      </c>
      <c r="B446" s="214">
        <v>149050000</v>
      </c>
    </row>
    <row r="447" spans="1:2">
      <c r="A447" s="177" t="s">
        <v>1528</v>
      </c>
      <c r="B447" s="213">
        <v>149100000</v>
      </c>
    </row>
    <row r="448" spans="1:2">
      <c r="A448" s="178" t="s">
        <v>1088</v>
      </c>
      <c r="B448" s="214">
        <v>149100000</v>
      </c>
    </row>
    <row r="449" spans="1:2">
      <c r="A449" s="177" t="s">
        <v>1529</v>
      </c>
      <c r="B449" s="213">
        <v>149050000</v>
      </c>
    </row>
    <row r="450" spans="1:2">
      <c r="A450" s="178" t="s">
        <v>1089</v>
      </c>
      <c r="B450" s="214">
        <v>149050000</v>
      </c>
    </row>
    <row r="451" spans="1:2">
      <c r="A451" s="177" t="s">
        <v>1530</v>
      </c>
      <c r="B451" s="213">
        <v>149050000</v>
      </c>
    </row>
    <row r="452" spans="1:2">
      <c r="A452" s="178" t="s">
        <v>1090</v>
      </c>
      <c r="B452" s="214">
        <v>149050000</v>
      </c>
    </row>
    <row r="453" spans="1:2">
      <c r="A453" s="177" t="s">
        <v>1531</v>
      </c>
      <c r="B453" s="213">
        <v>149078550</v>
      </c>
    </row>
    <row r="454" spans="1:2">
      <c r="A454" s="178" t="s">
        <v>1072</v>
      </c>
      <c r="B454" s="214">
        <v>149078550</v>
      </c>
    </row>
    <row r="455" spans="1:2">
      <c r="A455" s="177" t="s">
        <v>1532</v>
      </c>
      <c r="B455" s="213">
        <v>149049950</v>
      </c>
    </row>
    <row r="456" spans="1:2">
      <c r="A456" s="178" t="s">
        <v>1093</v>
      </c>
      <c r="B456" s="214">
        <v>149049950</v>
      </c>
    </row>
    <row r="457" spans="1:2">
      <c r="A457" s="177" t="s">
        <v>1533</v>
      </c>
      <c r="B457" s="213">
        <v>149005550</v>
      </c>
    </row>
    <row r="458" spans="1:2">
      <c r="A458" s="178" t="s">
        <v>1058</v>
      </c>
      <c r="B458" s="214">
        <v>149005550</v>
      </c>
    </row>
    <row r="459" spans="1:2">
      <c r="A459" s="177" t="s">
        <v>1534</v>
      </c>
      <c r="B459" s="213">
        <v>134104995</v>
      </c>
    </row>
    <row r="460" spans="1:2">
      <c r="A460" s="178" t="s">
        <v>1094</v>
      </c>
      <c r="B460" s="214">
        <v>134104995</v>
      </c>
    </row>
    <row r="461" spans="1:2">
      <c r="A461" s="177" t="s">
        <v>1535</v>
      </c>
      <c r="B461" s="213">
        <v>14905000</v>
      </c>
    </row>
    <row r="462" spans="1:2">
      <c r="A462" s="178" t="s">
        <v>1094</v>
      </c>
      <c r="B462" s="214">
        <v>14905000</v>
      </c>
    </row>
    <row r="463" spans="1:2">
      <c r="A463" s="177" t="s">
        <v>1536</v>
      </c>
      <c r="B463" s="213">
        <v>149050000</v>
      </c>
    </row>
    <row r="464" spans="1:2">
      <c r="A464" s="178" t="s">
        <v>1095</v>
      </c>
      <c r="B464" s="214">
        <v>149050000</v>
      </c>
    </row>
    <row r="465" spans="1:2">
      <c r="A465" s="176" t="s">
        <v>537</v>
      </c>
      <c r="B465" s="212">
        <v>3146651124.2200003</v>
      </c>
    </row>
    <row r="466" spans="1:2">
      <c r="A466" s="177" t="s">
        <v>912</v>
      </c>
      <c r="B466" s="216"/>
    </row>
    <row r="467" spans="1:2">
      <c r="A467" s="178" t="s">
        <v>1077</v>
      </c>
      <c r="B467" s="215"/>
    </row>
    <row r="468" spans="1:2">
      <c r="A468" s="178" t="s">
        <v>1060</v>
      </c>
      <c r="B468" s="215"/>
    </row>
    <row r="469" spans="1:2">
      <c r="A469" s="177" t="s">
        <v>913</v>
      </c>
      <c r="B469" s="216"/>
    </row>
    <row r="470" spans="1:2">
      <c r="A470" s="178" t="s">
        <v>1077</v>
      </c>
      <c r="B470" s="215"/>
    </row>
    <row r="471" spans="1:2">
      <c r="A471" s="178" t="s">
        <v>1078</v>
      </c>
      <c r="B471" s="215"/>
    </row>
    <row r="472" spans="1:2">
      <c r="A472" s="178" t="s">
        <v>1063</v>
      </c>
      <c r="B472" s="215"/>
    </row>
    <row r="473" spans="1:2">
      <c r="A473" s="178" t="s">
        <v>1082</v>
      </c>
      <c r="B473" s="215"/>
    </row>
    <row r="474" spans="1:2">
      <c r="A474" s="177" t="s">
        <v>1537</v>
      </c>
      <c r="B474" s="213">
        <v>1059867393.02</v>
      </c>
    </row>
    <row r="475" spans="1:2">
      <c r="A475" s="178" t="s">
        <v>1063</v>
      </c>
      <c r="B475" s="214">
        <v>1059867393.02</v>
      </c>
    </row>
    <row r="476" spans="1:2">
      <c r="A476" s="178" t="s">
        <v>1085</v>
      </c>
      <c r="B476" s="215"/>
    </row>
    <row r="477" spans="1:2">
      <c r="A477" s="178" t="s">
        <v>1086</v>
      </c>
      <c r="B477" s="215"/>
    </row>
    <row r="478" spans="1:2">
      <c r="A478" s="178" t="s">
        <v>1090</v>
      </c>
      <c r="B478" s="215"/>
    </row>
    <row r="479" spans="1:2">
      <c r="A479" s="178" t="s">
        <v>1072</v>
      </c>
      <c r="B479" s="215"/>
    </row>
    <row r="480" spans="1:2">
      <c r="A480" s="178" t="s">
        <v>1092</v>
      </c>
      <c r="B480" s="215"/>
    </row>
    <row r="481" spans="1:2">
      <c r="A481" s="178" t="s">
        <v>1058</v>
      </c>
      <c r="B481" s="215"/>
    </row>
    <row r="482" spans="1:2">
      <c r="A482" s="178" t="s">
        <v>1094</v>
      </c>
      <c r="B482" s="215"/>
    </row>
    <row r="483" spans="1:2">
      <c r="A483" s="178" t="s">
        <v>1096</v>
      </c>
      <c r="B483" s="215"/>
    </row>
    <row r="484" spans="1:2">
      <c r="A484" s="177" t="s">
        <v>1538</v>
      </c>
      <c r="B484" s="213">
        <v>1044713292</v>
      </c>
    </row>
    <row r="485" spans="1:2">
      <c r="A485" s="178" t="s">
        <v>1091</v>
      </c>
      <c r="B485" s="214">
        <v>1044713292</v>
      </c>
    </row>
    <row r="486" spans="1:2">
      <c r="A486" s="178" t="s">
        <v>1094</v>
      </c>
      <c r="B486" s="215"/>
    </row>
    <row r="487" spans="1:2">
      <c r="A487" s="178" t="s">
        <v>1096</v>
      </c>
      <c r="B487" s="215"/>
    </row>
    <row r="488" spans="1:2">
      <c r="A488" s="177" t="s">
        <v>1539</v>
      </c>
      <c r="B488" s="213">
        <v>546112000</v>
      </c>
    </row>
    <row r="489" spans="1:2">
      <c r="A489" s="178" t="s">
        <v>1058</v>
      </c>
      <c r="B489" s="214">
        <v>546112000</v>
      </c>
    </row>
    <row r="490" spans="1:2">
      <c r="A490" s="178" t="s">
        <v>1096</v>
      </c>
      <c r="B490" s="215"/>
    </row>
    <row r="491" spans="1:2">
      <c r="A491" s="177" t="s">
        <v>1540</v>
      </c>
      <c r="B491" s="213">
        <v>495958439.19999999</v>
      </c>
    </row>
    <row r="492" spans="1:2">
      <c r="A492" s="178" t="s">
        <v>1058</v>
      </c>
      <c r="B492" s="214">
        <v>495958439.19999999</v>
      </c>
    </row>
    <row r="493" spans="1:2">
      <c r="A493" s="178" t="s">
        <v>1096</v>
      </c>
      <c r="B493" s="215"/>
    </row>
    <row r="494" spans="1:2">
      <c r="A494" s="176" t="s">
        <v>1541</v>
      </c>
      <c r="B494" s="212">
        <v>239700000</v>
      </c>
    </row>
    <row r="495" spans="1:2">
      <c r="A495" s="177" t="s">
        <v>1542</v>
      </c>
      <c r="B495" s="213">
        <v>68480000</v>
      </c>
    </row>
    <row r="496" spans="1:2">
      <c r="A496" s="178" t="s">
        <v>1094</v>
      </c>
      <c r="B496" s="214">
        <v>68480000</v>
      </c>
    </row>
    <row r="497" spans="1:2">
      <c r="A497" s="177" t="s">
        <v>1543</v>
      </c>
      <c r="B497" s="213">
        <v>68470000</v>
      </c>
    </row>
    <row r="498" spans="1:2">
      <c r="A498" s="178" t="s">
        <v>1095</v>
      </c>
      <c r="B498" s="214">
        <v>68470000</v>
      </c>
    </row>
    <row r="499" spans="1:2">
      <c r="A499" s="177" t="s">
        <v>1544</v>
      </c>
      <c r="B499" s="213">
        <v>102750000</v>
      </c>
    </row>
    <row r="500" spans="1:2">
      <c r="A500" s="178" t="s">
        <v>1096</v>
      </c>
      <c r="B500" s="214">
        <v>102750000</v>
      </c>
    </row>
    <row r="501" spans="1:2">
      <c r="A501" s="176" t="s">
        <v>538</v>
      </c>
      <c r="B501" s="212">
        <v>27421337</v>
      </c>
    </row>
    <row r="502" spans="1:2">
      <c r="A502" s="177" t="s">
        <v>1545</v>
      </c>
      <c r="B502" s="213">
        <v>3435201</v>
      </c>
    </row>
    <row r="503" spans="1:2">
      <c r="A503" s="178" t="s">
        <v>1078</v>
      </c>
      <c r="B503" s="214">
        <v>3435201</v>
      </c>
    </row>
    <row r="504" spans="1:2">
      <c r="A504" s="177" t="s">
        <v>1546</v>
      </c>
      <c r="B504" s="213">
        <v>3435200</v>
      </c>
    </row>
    <row r="505" spans="1:2">
      <c r="A505" s="178" t="s">
        <v>1078</v>
      </c>
      <c r="B505" s="214">
        <v>3435200</v>
      </c>
    </row>
    <row r="506" spans="1:2">
      <c r="A506" s="177" t="s">
        <v>1547</v>
      </c>
      <c r="B506" s="213">
        <v>6870400</v>
      </c>
    </row>
    <row r="507" spans="1:2">
      <c r="A507" s="178" t="s">
        <v>1063</v>
      </c>
      <c r="B507" s="214">
        <v>6870400</v>
      </c>
    </row>
    <row r="508" spans="1:2">
      <c r="A508" s="177" t="s">
        <v>1548</v>
      </c>
      <c r="B508" s="213">
        <v>3435200</v>
      </c>
    </row>
    <row r="509" spans="1:2">
      <c r="A509" s="178" t="s">
        <v>1063</v>
      </c>
      <c r="B509" s="214">
        <v>3435200</v>
      </c>
    </row>
    <row r="510" spans="1:2">
      <c r="A510" s="177" t="s">
        <v>1549</v>
      </c>
      <c r="B510" s="213">
        <v>10245336</v>
      </c>
    </row>
    <row r="511" spans="1:2">
      <c r="A511" s="178" t="s">
        <v>1091</v>
      </c>
      <c r="B511" s="214">
        <v>10245336</v>
      </c>
    </row>
    <row r="512" spans="1:2">
      <c r="A512" s="176" t="s">
        <v>356</v>
      </c>
      <c r="B512" s="212">
        <v>20479200</v>
      </c>
    </row>
    <row r="513" spans="1:2">
      <c r="A513" s="177" t="s">
        <v>1550</v>
      </c>
      <c r="B513" s="213">
        <v>20479200</v>
      </c>
    </row>
    <row r="514" spans="1:2">
      <c r="A514" s="178" t="s">
        <v>1083</v>
      </c>
      <c r="B514" s="214">
        <v>20479200</v>
      </c>
    </row>
    <row r="515" spans="1:2">
      <c r="A515" s="176" t="s">
        <v>539</v>
      </c>
      <c r="B515" s="212">
        <v>51284985</v>
      </c>
    </row>
    <row r="516" spans="1:2">
      <c r="A516" s="177" t="s">
        <v>1551</v>
      </c>
      <c r="B516" s="213">
        <v>51284985</v>
      </c>
    </row>
    <row r="517" spans="1:2">
      <c r="A517" s="178" t="s">
        <v>1093</v>
      </c>
      <c r="B517" s="214">
        <v>51284985</v>
      </c>
    </row>
    <row r="518" spans="1:2">
      <c r="A518" s="176" t="s">
        <v>540</v>
      </c>
      <c r="B518" s="212">
        <v>447961940</v>
      </c>
    </row>
    <row r="519" spans="1:2">
      <c r="A519" s="177" t="s">
        <v>1552</v>
      </c>
      <c r="B519" s="213">
        <v>103799970</v>
      </c>
    </row>
    <row r="520" spans="1:2">
      <c r="A520" s="178" t="s">
        <v>1077</v>
      </c>
      <c r="B520" s="214">
        <v>103799970</v>
      </c>
    </row>
    <row r="521" spans="1:2">
      <c r="A521" s="177" t="s">
        <v>1553</v>
      </c>
      <c r="B521" s="213">
        <v>34360000</v>
      </c>
    </row>
    <row r="522" spans="1:2">
      <c r="A522" s="178" t="s">
        <v>1080</v>
      </c>
      <c r="B522" s="214">
        <v>34360000</v>
      </c>
    </row>
    <row r="523" spans="1:2">
      <c r="A523" s="177" t="s">
        <v>1554</v>
      </c>
      <c r="B523" s="213">
        <v>34360010</v>
      </c>
    </row>
    <row r="524" spans="1:2">
      <c r="A524" s="178" t="s">
        <v>1080</v>
      </c>
      <c r="B524" s="214">
        <v>34360010</v>
      </c>
    </row>
    <row r="525" spans="1:2">
      <c r="A525" s="177" t="s">
        <v>1555</v>
      </c>
      <c r="B525" s="213">
        <v>68819980</v>
      </c>
    </row>
    <row r="526" spans="1:2">
      <c r="A526" s="178" t="s">
        <v>1063</v>
      </c>
      <c r="B526" s="214">
        <v>68819980</v>
      </c>
    </row>
    <row r="527" spans="1:2">
      <c r="A527" s="177" t="s">
        <v>1556</v>
      </c>
      <c r="B527" s="213">
        <v>69019980</v>
      </c>
    </row>
    <row r="528" spans="1:2">
      <c r="A528" s="178" t="s">
        <v>1086</v>
      </c>
      <c r="B528" s="214">
        <v>69019980</v>
      </c>
    </row>
    <row r="529" spans="1:2">
      <c r="A529" s="177" t="s">
        <v>1557</v>
      </c>
      <c r="B529" s="213">
        <v>68600000</v>
      </c>
    </row>
    <row r="530" spans="1:2">
      <c r="A530" s="178" t="s">
        <v>1072</v>
      </c>
      <c r="B530" s="214">
        <v>68600000</v>
      </c>
    </row>
    <row r="531" spans="1:2">
      <c r="A531" s="177" t="s">
        <v>1558</v>
      </c>
      <c r="B531" s="213">
        <v>69002000</v>
      </c>
    </row>
    <row r="532" spans="1:2">
      <c r="A532" s="178" t="s">
        <v>1094</v>
      </c>
      <c r="B532" s="214">
        <v>69002000</v>
      </c>
    </row>
    <row r="533" spans="1:2">
      <c r="A533" s="176" t="s">
        <v>541</v>
      </c>
      <c r="B533" s="212">
        <v>112650000</v>
      </c>
    </row>
    <row r="534" spans="1:2">
      <c r="A534" s="177" t="s">
        <v>1559</v>
      </c>
      <c r="B534" s="213">
        <v>10245000</v>
      </c>
    </row>
    <row r="535" spans="1:2">
      <c r="A535" s="178" t="s">
        <v>1086</v>
      </c>
      <c r="B535" s="214">
        <v>10245000</v>
      </c>
    </row>
    <row r="536" spans="1:2">
      <c r="A536" s="177" t="s">
        <v>1560</v>
      </c>
      <c r="B536" s="213">
        <v>102405000</v>
      </c>
    </row>
    <row r="537" spans="1:2">
      <c r="A537" s="178" t="s">
        <v>1093</v>
      </c>
      <c r="B537" s="214">
        <v>102405000</v>
      </c>
    </row>
    <row r="538" spans="1:2">
      <c r="A538" s="176" t="s">
        <v>542</v>
      </c>
      <c r="B538" s="212">
        <v>991613602</v>
      </c>
    </row>
    <row r="539" spans="1:2">
      <c r="A539" s="177" t="s">
        <v>1561</v>
      </c>
      <c r="B539" s="213">
        <v>174078550</v>
      </c>
    </row>
    <row r="540" spans="1:2">
      <c r="A540" s="178" t="s">
        <v>1075</v>
      </c>
      <c r="B540" s="214">
        <v>174078550</v>
      </c>
    </row>
    <row r="541" spans="1:2">
      <c r="A541" s="177" t="s">
        <v>1562</v>
      </c>
      <c r="B541" s="213">
        <v>171850000</v>
      </c>
    </row>
    <row r="542" spans="1:2">
      <c r="A542" s="178" t="s">
        <v>1082</v>
      </c>
      <c r="B542" s="214">
        <v>171850000</v>
      </c>
    </row>
    <row r="543" spans="1:2">
      <c r="A543" s="177" t="s">
        <v>1563</v>
      </c>
      <c r="B543" s="213">
        <v>61470000</v>
      </c>
    </row>
    <row r="544" spans="1:2">
      <c r="A544" s="178" t="s">
        <v>1086</v>
      </c>
      <c r="B544" s="214">
        <v>61470000</v>
      </c>
    </row>
    <row r="545" spans="1:2">
      <c r="A545" s="177" t="s">
        <v>1564</v>
      </c>
      <c r="B545" s="213">
        <v>109298272</v>
      </c>
    </row>
    <row r="546" spans="1:2">
      <c r="A546" s="178" t="s">
        <v>1087</v>
      </c>
      <c r="B546" s="214">
        <v>109298272</v>
      </c>
    </row>
    <row r="547" spans="1:2">
      <c r="A547" s="177" t="s">
        <v>1565</v>
      </c>
      <c r="B547" s="213">
        <v>204853320</v>
      </c>
    </row>
    <row r="548" spans="1:2">
      <c r="A548" s="178" t="s">
        <v>1090</v>
      </c>
      <c r="B548" s="214">
        <v>204853320</v>
      </c>
    </row>
    <row r="549" spans="1:2">
      <c r="A549" s="177" t="s">
        <v>1566</v>
      </c>
      <c r="B549" s="213">
        <v>136639960</v>
      </c>
    </row>
    <row r="550" spans="1:2">
      <c r="A550" s="178" t="s">
        <v>1092</v>
      </c>
      <c r="B550" s="214">
        <v>136639960</v>
      </c>
    </row>
    <row r="551" spans="1:2">
      <c r="A551" s="177" t="s">
        <v>1567</v>
      </c>
      <c r="B551" s="213">
        <v>51199500</v>
      </c>
    </row>
    <row r="552" spans="1:2">
      <c r="A552" s="178" t="s">
        <v>1094</v>
      </c>
      <c r="B552" s="214">
        <v>51199500</v>
      </c>
    </row>
    <row r="553" spans="1:2">
      <c r="A553" s="177" t="s">
        <v>1568</v>
      </c>
      <c r="B553" s="213">
        <v>82224000</v>
      </c>
    </row>
    <row r="554" spans="1:2">
      <c r="A554" s="178" t="s">
        <v>1095</v>
      </c>
      <c r="B554" s="214">
        <v>82224000</v>
      </c>
    </row>
    <row r="555" spans="1:2">
      <c r="A555" s="176" t="s">
        <v>756</v>
      </c>
      <c r="B555" s="212">
        <v>14910000</v>
      </c>
    </row>
    <row r="556" spans="1:2">
      <c r="A556" s="177" t="s">
        <v>1569</v>
      </c>
      <c r="B556" s="213">
        <v>14910000</v>
      </c>
    </row>
    <row r="557" spans="1:2">
      <c r="A557" s="178" t="s">
        <v>1092</v>
      </c>
      <c r="B557" s="214">
        <v>14910000</v>
      </c>
    </row>
    <row r="558" spans="1:2">
      <c r="A558" s="176" t="s">
        <v>543</v>
      </c>
      <c r="B558" s="212">
        <v>787079870</v>
      </c>
    </row>
    <row r="559" spans="1:2">
      <c r="A559" s="177" t="s">
        <v>1570</v>
      </c>
      <c r="B559" s="213">
        <v>206520540</v>
      </c>
    </row>
    <row r="560" spans="1:2">
      <c r="A560" s="178" t="s">
        <v>1075</v>
      </c>
      <c r="B560" s="214">
        <v>206520540</v>
      </c>
    </row>
    <row r="561" spans="1:2">
      <c r="A561" s="177" t="s">
        <v>1571</v>
      </c>
      <c r="B561" s="213">
        <v>136540000</v>
      </c>
    </row>
    <row r="562" spans="1:2">
      <c r="A562" s="178" t="s">
        <v>1083</v>
      </c>
      <c r="B562" s="214">
        <v>136540000</v>
      </c>
    </row>
    <row r="563" spans="1:2">
      <c r="A563" s="177" t="s">
        <v>1572</v>
      </c>
      <c r="B563" s="213">
        <v>68317760</v>
      </c>
    </row>
    <row r="564" spans="1:2">
      <c r="A564" s="178" t="s">
        <v>1083</v>
      </c>
      <c r="B564" s="214">
        <v>68317760</v>
      </c>
    </row>
    <row r="565" spans="1:2">
      <c r="A565" s="177" t="s">
        <v>1573</v>
      </c>
      <c r="B565" s="213">
        <v>170799950</v>
      </c>
    </row>
    <row r="566" spans="1:2">
      <c r="A566" s="178" t="s">
        <v>1087</v>
      </c>
      <c r="B566" s="214">
        <v>170799950</v>
      </c>
    </row>
    <row r="567" spans="1:2">
      <c r="A567" s="177" t="s">
        <v>1574</v>
      </c>
      <c r="B567" s="213">
        <v>153674955</v>
      </c>
    </row>
    <row r="568" spans="1:2">
      <c r="A568" s="178" t="s">
        <v>1092</v>
      </c>
      <c r="B568" s="214">
        <v>153674955</v>
      </c>
    </row>
    <row r="569" spans="1:2">
      <c r="A569" s="177" t="s">
        <v>1575</v>
      </c>
      <c r="B569" s="213">
        <v>51226665</v>
      </c>
    </row>
    <row r="570" spans="1:2">
      <c r="A570" s="178" t="s">
        <v>1092</v>
      </c>
      <c r="B570" s="214">
        <v>51226665</v>
      </c>
    </row>
    <row r="571" spans="1:2">
      <c r="A571" s="176" t="s">
        <v>544</v>
      </c>
      <c r="B571" s="212">
        <v>108252096</v>
      </c>
    </row>
    <row r="572" spans="1:2">
      <c r="A572" s="177" t="s">
        <v>1576</v>
      </c>
      <c r="B572" s="213">
        <v>558096</v>
      </c>
    </row>
    <row r="573" spans="1:2">
      <c r="A573" s="178" t="s">
        <v>1093</v>
      </c>
      <c r="B573" s="214">
        <v>558096</v>
      </c>
    </row>
    <row r="574" spans="1:2">
      <c r="A574" s="177" t="s">
        <v>1577</v>
      </c>
      <c r="B574" s="213">
        <v>27000000</v>
      </c>
    </row>
    <row r="575" spans="1:2">
      <c r="A575" s="178" t="s">
        <v>1079</v>
      </c>
      <c r="B575" s="214">
        <v>27000000</v>
      </c>
    </row>
    <row r="576" spans="1:2">
      <c r="A576" s="177" t="s">
        <v>1578</v>
      </c>
      <c r="B576" s="213">
        <v>27000000</v>
      </c>
    </row>
    <row r="577" spans="1:2">
      <c r="A577" s="178" t="s">
        <v>1063</v>
      </c>
      <c r="B577" s="214">
        <v>27000000</v>
      </c>
    </row>
    <row r="578" spans="1:2">
      <c r="A578" s="177" t="s">
        <v>1579</v>
      </c>
      <c r="B578" s="213">
        <v>26829000</v>
      </c>
    </row>
    <row r="579" spans="1:2">
      <c r="A579" s="178" t="s">
        <v>1087</v>
      </c>
      <c r="B579" s="214">
        <v>26829000</v>
      </c>
    </row>
    <row r="580" spans="1:2">
      <c r="A580" s="177" t="s">
        <v>1580</v>
      </c>
      <c r="B580" s="213">
        <v>26865000</v>
      </c>
    </row>
    <row r="581" spans="1:2">
      <c r="A581" s="178" t="s">
        <v>1093</v>
      </c>
      <c r="B581" s="214">
        <v>26865000</v>
      </c>
    </row>
    <row r="582" spans="1:2">
      <c r="A582" s="176" t="s">
        <v>1581</v>
      </c>
      <c r="B582" s="212">
        <v>19524512</v>
      </c>
    </row>
    <row r="583" spans="1:2">
      <c r="A583" s="177" t="s">
        <v>1582</v>
      </c>
      <c r="B583" s="213">
        <v>19376000</v>
      </c>
    </row>
    <row r="584" spans="1:2">
      <c r="A584" s="178" t="s">
        <v>1096</v>
      </c>
      <c r="B584" s="214">
        <v>19376000</v>
      </c>
    </row>
    <row r="585" spans="1:2">
      <c r="A585" s="177" t="s">
        <v>1583</v>
      </c>
      <c r="B585" s="213">
        <v>148512</v>
      </c>
    </row>
    <row r="586" spans="1:2">
      <c r="A586" s="178" t="s">
        <v>1096</v>
      </c>
      <c r="B586" s="214">
        <v>148512</v>
      </c>
    </row>
    <row r="587" spans="1:2">
      <c r="A587" s="176" t="s">
        <v>545</v>
      </c>
      <c r="B587" s="212">
        <v>10269000</v>
      </c>
    </row>
    <row r="588" spans="1:2">
      <c r="A588" s="177" t="s">
        <v>1584</v>
      </c>
      <c r="B588" s="213">
        <v>10269000</v>
      </c>
    </row>
    <row r="589" spans="1:2">
      <c r="A589" s="178" t="s">
        <v>1096</v>
      </c>
      <c r="B589" s="214">
        <v>10269000</v>
      </c>
    </row>
    <row r="590" spans="1:2">
      <c r="A590" s="176" t="s">
        <v>546</v>
      </c>
      <c r="B590" s="212">
        <v>109909644</v>
      </c>
    </row>
    <row r="591" spans="1:2">
      <c r="A591" s="177" t="s">
        <v>1585</v>
      </c>
      <c r="B591" s="213">
        <v>6896000</v>
      </c>
    </row>
    <row r="592" spans="1:2">
      <c r="A592" s="178" t="s">
        <v>1078</v>
      </c>
      <c r="B592" s="214">
        <v>6896000</v>
      </c>
    </row>
    <row r="593" spans="1:2">
      <c r="A593" s="177" t="s">
        <v>1586</v>
      </c>
      <c r="B593" s="213">
        <v>13796000</v>
      </c>
    </row>
    <row r="594" spans="1:2">
      <c r="A594" s="178" t="s">
        <v>1060</v>
      </c>
      <c r="B594" s="214">
        <v>13796000</v>
      </c>
    </row>
    <row r="595" spans="1:2">
      <c r="A595" s="177" t="s">
        <v>1587</v>
      </c>
      <c r="B595" s="213">
        <v>13796000</v>
      </c>
    </row>
    <row r="596" spans="1:2">
      <c r="A596" s="178" t="s">
        <v>1081</v>
      </c>
      <c r="B596" s="214">
        <v>13796000</v>
      </c>
    </row>
    <row r="597" spans="1:2">
      <c r="A597" s="177" t="s">
        <v>1588</v>
      </c>
      <c r="B597" s="213">
        <v>13781200</v>
      </c>
    </row>
    <row r="598" spans="1:2">
      <c r="A598" s="178" t="s">
        <v>1063</v>
      </c>
      <c r="B598" s="214">
        <v>13781200</v>
      </c>
    </row>
    <row r="599" spans="1:2">
      <c r="A599" s="177" t="s">
        <v>1589</v>
      </c>
      <c r="B599" s="213">
        <v>13696444</v>
      </c>
    </row>
    <row r="600" spans="1:2">
      <c r="A600" s="178" t="s">
        <v>1085</v>
      </c>
      <c r="B600" s="214">
        <v>13696444</v>
      </c>
    </row>
    <row r="601" spans="1:2">
      <c r="A601" s="177" t="s">
        <v>1590</v>
      </c>
      <c r="B601" s="213">
        <v>13696000</v>
      </c>
    </row>
    <row r="602" spans="1:2">
      <c r="A602" s="178" t="s">
        <v>1089</v>
      </c>
      <c r="B602" s="214">
        <v>13696000</v>
      </c>
    </row>
    <row r="603" spans="1:2">
      <c r="A603" s="177" t="s">
        <v>1591</v>
      </c>
      <c r="B603" s="213">
        <v>13700000</v>
      </c>
    </row>
    <row r="604" spans="1:2">
      <c r="A604" s="178" t="s">
        <v>1072</v>
      </c>
      <c r="B604" s="214">
        <v>13700000</v>
      </c>
    </row>
    <row r="605" spans="1:2">
      <c r="A605" s="177" t="s">
        <v>1592</v>
      </c>
      <c r="B605" s="213">
        <v>6848000</v>
      </c>
    </row>
    <row r="606" spans="1:2">
      <c r="A606" s="178" t="s">
        <v>1093</v>
      </c>
      <c r="B606" s="214">
        <v>6848000</v>
      </c>
    </row>
    <row r="607" spans="1:2">
      <c r="A607" s="177" t="s">
        <v>1593</v>
      </c>
      <c r="B607" s="213">
        <v>13700000</v>
      </c>
    </row>
    <row r="608" spans="1:2">
      <c r="A608" s="178" t="s">
        <v>1096</v>
      </c>
      <c r="B608" s="214">
        <v>13700000</v>
      </c>
    </row>
    <row r="609" spans="1:2">
      <c r="A609" s="176" t="s">
        <v>547</v>
      </c>
      <c r="B609" s="212">
        <v>1358098.6</v>
      </c>
    </row>
    <row r="610" spans="1:2">
      <c r="A610" s="177" t="s">
        <v>1594</v>
      </c>
      <c r="B610" s="213">
        <v>1358098.6</v>
      </c>
    </row>
    <row r="611" spans="1:2">
      <c r="A611" s="178" t="s">
        <v>1079</v>
      </c>
      <c r="B611" s="214">
        <v>758098.6</v>
      </c>
    </row>
    <row r="612" spans="1:2">
      <c r="A612" s="178" t="s">
        <v>1080</v>
      </c>
      <c r="B612" s="215"/>
    </row>
    <row r="613" spans="1:2">
      <c r="A613" s="178" t="s">
        <v>1085</v>
      </c>
      <c r="B613" s="214">
        <v>600000</v>
      </c>
    </row>
    <row r="614" spans="1:2">
      <c r="A614" s="176" t="s">
        <v>548</v>
      </c>
      <c r="B614" s="212">
        <v>5960080</v>
      </c>
    </row>
    <row r="615" spans="1:2">
      <c r="A615" s="177" t="s">
        <v>1595</v>
      </c>
      <c r="B615" s="213">
        <v>5960080</v>
      </c>
    </row>
    <row r="616" spans="1:2">
      <c r="A616" s="178" t="s">
        <v>1084</v>
      </c>
      <c r="B616" s="214">
        <v>5960080</v>
      </c>
    </row>
    <row r="617" spans="1:2">
      <c r="A617" s="176" t="s">
        <v>549</v>
      </c>
      <c r="B617" s="212">
        <v>941014710</v>
      </c>
    </row>
    <row r="618" spans="1:2">
      <c r="A618" s="177" t="s">
        <v>1596</v>
      </c>
      <c r="B618" s="213">
        <v>86250200</v>
      </c>
    </row>
    <row r="619" spans="1:2">
      <c r="A619" s="178" t="s">
        <v>1075</v>
      </c>
      <c r="B619" s="214">
        <v>86250200</v>
      </c>
    </row>
    <row r="620" spans="1:2">
      <c r="A620" s="177" t="s">
        <v>1597</v>
      </c>
      <c r="B620" s="213">
        <v>75574400</v>
      </c>
    </row>
    <row r="621" spans="1:2">
      <c r="A621" s="178" t="s">
        <v>1066</v>
      </c>
      <c r="B621" s="214">
        <v>75574400</v>
      </c>
    </row>
    <row r="622" spans="1:2">
      <c r="A622" s="177" t="s">
        <v>1598</v>
      </c>
      <c r="B622" s="213">
        <v>54963552</v>
      </c>
    </row>
    <row r="623" spans="1:2">
      <c r="A623" s="178" t="s">
        <v>1063</v>
      </c>
      <c r="B623" s="214">
        <v>54963552</v>
      </c>
    </row>
    <row r="624" spans="1:2">
      <c r="A624" s="177" t="s">
        <v>1599</v>
      </c>
      <c r="B624" s="213">
        <v>34400080</v>
      </c>
    </row>
    <row r="625" spans="1:2">
      <c r="A625" s="178" t="s">
        <v>1063</v>
      </c>
      <c r="B625" s="214">
        <v>34400080</v>
      </c>
    </row>
    <row r="626" spans="1:2">
      <c r="A626" s="177" t="s">
        <v>1600</v>
      </c>
      <c r="B626" s="213">
        <v>102420030</v>
      </c>
    </row>
    <row r="627" spans="1:2">
      <c r="A627" s="178" t="s">
        <v>1084</v>
      </c>
      <c r="B627" s="214">
        <v>102420030</v>
      </c>
    </row>
    <row r="628" spans="1:2">
      <c r="A628" s="177" t="s">
        <v>1601</v>
      </c>
      <c r="B628" s="213">
        <v>109337248</v>
      </c>
    </row>
    <row r="629" spans="1:2">
      <c r="A629" s="178" t="s">
        <v>1086</v>
      </c>
      <c r="B629" s="214">
        <v>109337248</v>
      </c>
    </row>
    <row r="630" spans="1:2">
      <c r="A630" s="177" t="s">
        <v>1602</v>
      </c>
      <c r="B630" s="213">
        <v>119544425</v>
      </c>
    </row>
    <row r="631" spans="1:2">
      <c r="A631" s="178" t="s">
        <v>1088</v>
      </c>
      <c r="B631" s="214">
        <v>119544425</v>
      </c>
    </row>
    <row r="632" spans="1:2">
      <c r="A632" s="177" t="s">
        <v>1603</v>
      </c>
      <c r="B632" s="213">
        <v>119525175</v>
      </c>
    </row>
    <row r="633" spans="1:2">
      <c r="A633" s="178" t="s">
        <v>1090</v>
      </c>
      <c r="B633" s="214">
        <v>119525175</v>
      </c>
    </row>
    <row r="634" spans="1:2">
      <c r="A634" s="177" t="s">
        <v>1604</v>
      </c>
      <c r="B634" s="213">
        <v>119525175</v>
      </c>
    </row>
    <row r="635" spans="1:2">
      <c r="A635" s="178" t="s">
        <v>1092</v>
      </c>
      <c r="B635" s="214">
        <v>119525175</v>
      </c>
    </row>
    <row r="636" spans="1:2">
      <c r="A636" s="177" t="s">
        <v>1605</v>
      </c>
      <c r="B636" s="213">
        <v>119474425</v>
      </c>
    </row>
    <row r="637" spans="1:2">
      <c r="A637" s="178" t="s">
        <v>1095</v>
      </c>
      <c r="B637" s="214">
        <v>119474425</v>
      </c>
    </row>
    <row r="638" spans="1:2">
      <c r="A638" s="176" t="s">
        <v>550</v>
      </c>
      <c r="B638" s="212">
        <v>154325055</v>
      </c>
    </row>
    <row r="639" spans="1:2">
      <c r="A639" s="177" t="s">
        <v>1606</v>
      </c>
      <c r="B639" s="213">
        <v>17385000</v>
      </c>
    </row>
    <row r="640" spans="1:2">
      <c r="A640" s="178" t="s">
        <v>1075</v>
      </c>
      <c r="B640" s="214">
        <v>17385000</v>
      </c>
    </row>
    <row r="641" spans="1:2">
      <c r="A641" s="177" t="s">
        <v>1607</v>
      </c>
      <c r="B641" s="213">
        <v>17236000</v>
      </c>
    </row>
    <row r="642" spans="1:2">
      <c r="A642" s="178" t="s">
        <v>1079</v>
      </c>
      <c r="B642" s="214">
        <v>17236000</v>
      </c>
    </row>
    <row r="643" spans="1:2">
      <c r="A643" s="177" t="s">
        <v>1608</v>
      </c>
      <c r="B643" s="213">
        <v>17201000</v>
      </c>
    </row>
    <row r="644" spans="1:2">
      <c r="A644" s="178" t="s">
        <v>1063</v>
      </c>
      <c r="B644" s="214">
        <v>17201000</v>
      </c>
    </row>
    <row r="645" spans="1:2">
      <c r="A645" s="177" t="s">
        <v>1609</v>
      </c>
      <c r="B645" s="213">
        <v>17076000</v>
      </c>
    </row>
    <row r="646" spans="1:2">
      <c r="A646" s="178" t="s">
        <v>1083</v>
      </c>
      <c r="B646" s="214">
        <v>17076000</v>
      </c>
    </row>
    <row r="647" spans="1:2">
      <c r="A647" s="177" t="s">
        <v>1610</v>
      </c>
      <c r="B647" s="213">
        <v>17080000</v>
      </c>
    </row>
    <row r="648" spans="1:2">
      <c r="A648" s="178" t="s">
        <v>1087</v>
      </c>
      <c r="B648" s="214">
        <v>17080000</v>
      </c>
    </row>
    <row r="649" spans="1:2">
      <c r="A649" s="177" t="s">
        <v>1611</v>
      </c>
      <c r="B649" s="213">
        <v>17075000</v>
      </c>
    </row>
    <row r="650" spans="1:2">
      <c r="A650" s="178" t="s">
        <v>1089</v>
      </c>
      <c r="B650" s="214">
        <v>17075000</v>
      </c>
    </row>
    <row r="651" spans="1:2">
      <c r="A651" s="177" t="s">
        <v>1612</v>
      </c>
      <c r="B651" s="213">
        <v>17080555</v>
      </c>
    </row>
    <row r="652" spans="1:2">
      <c r="A652" s="178" t="s">
        <v>1072</v>
      </c>
      <c r="B652" s="214">
        <v>17080555</v>
      </c>
    </row>
    <row r="653" spans="1:2">
      <c r="A653" s="177" t="s">
        <v>1613</v>
      </c>
      <c r="B653" s="213">
        <v>17066500</v>
      </c>
    </row>
    <row r="654" spans="1:2">
      <c r="A654" s="178" t="s">
        <v>1058</v>
      </c>
      <c r="B654" s="214">
        <v>17066500</v>
      </c>
    </row>
    <row r="655" spans="1:2">
      <c r="A655" s="177" t="s">
        <v>1614</v>
      </c>
      <c r="B655" s="213">
        <v>17125000</v>
      </c>
    </row>
    <row r="656" spans="1:2">
      <c r="A656" s="178" t="s">
        <v>1095</v>
      </c>
      <c r="B656" s="214">
        <v>17125000</v>
      </c>
    </row>
    <row r="657" spans="1:2">
      <c r="A657" s="176" t="s">
        <v>1615</v>
      </c>
      <c r="B657" s="212">
        <v>30000000</v>
      </c>
    </row>
    <row r="658" spans="1:2">
      <c r="A658" s="177" t="s">
        <v>1616</v>
      </c>
      <c r="B658" s="213">
        <v>30000000</v>
      </c>
    </row>
    <row r="659" spans="1:2">
      <c r="A659" s="178" t="s">
        <v>1082</v>
      </c>
      <c r="B659" s="214">
        <v>30000000</v>
      </c>
    </row>
    <row r="660" spans="1:2">
      <c r="A660" s="176" t="s">
        <v>1617</v>
      </c>
      <c r="B660" s="212">
        <v>6273232012.3999996</v>
      </c>
    </row>
    <row r="661" spans="1:2">
      <c r="A661" s="177" t="s">
        <v>1618</v>
      </c>
      <c r="B661" s="213">
        <v>1057862969.6</v>
      </c>
    </row>
    <row r="662" spans="1:2">
      <c r="A662" s="178" t="s">
        <v>1082</v>
      </c>
      <c r="B662" s="214">
        <v>1057862969.6</v>
      </c>
    </row>
    <row r="663" spans="1:2">
      <c r="A663" s="178" t="s">
        <v>1083</v>
      </c>
      <c r="B663" s="215"/>
    </row>
    <row r="664" spans="1:2">
      <c r="A664" s="178" t="s">
        <v>1084</v>
      </c>
      <c r="B664" s="215"/>
    </row>
    <row r="665" spans="1:2">
      <c r="A665" s="178" t="s">
        <v>1087</v>
      </c>
      <c r="B665" s="215"/>
    </row>
    <row r="666" spans="1:2">
      <c r="A666" s="178" t="s">
        <v>1088</v>
      </c>
      <c r="B666" s="215"/>
    </row>
    <row r="667" spans="1:2">
      <c r="A667" s="178" t="s">
        <v>1089</v>
      </c>
      <c r="B667" s="215"/>
    </row>
    <row r="668" spans="1:2">
      <c r="A668" s="178" t="s">
        <v>1090</v>
      </c>
      <c r="B668" s="215"/>
    </row>
    <row r="669" spans="1:2">
      <c r="A669" s="177" t="s">
        <v>1619</v>
      </c>
      <c r="B669" s="213">
        <v>1046541174</v>
      </c>
    </row>
    <row r="670" spans="1:2">
      <c r="A670" s="178" t="s">
        <v>1085</v>
      </c>
      <c r="B670" s="214">
        <v>1046541174</v>
      </c>
    </row>
    <row r="671" spans="1:2">
      <c r="A671" s="178" t="s">
        <v>1088</v>
      </c>
      <c r="B671" s="215"/>
    </row>
    <row r="672" spans="1:2">
      <c r="A672" s="178" t="s">
        <v>1091</v>
      </c>
      <c r="B672" s="215"/>
    </row>
    <row r="673" spans="1:2">
      <c r="A673" s="178" t="s">
        <v>1072</v>
      </c>
      <c r="B673" s="215"/>
    </row>
    <row r="674" spans="1:2">
      <c r="A674" s="177" t="s">
        <v>1620</v>
      </c>
      <c r="B674" s="213">
        <v>1042278644.4</v>
      </c>
    </row>
    <row r="675" spans="1:2">
      <c r="A675" s="178" t="s">
        <v>1089</v>
      </c>
      <c r="B675" s="214">
        <v>1042278644.4</v>
      </c>
    </row>
    <row r="676" spans="1:2">
      <c r="A676" s="178" t="s">
        <v>1092</v>
      </c>
      <c r="B676" s="215"/>
    </row>
    <row r="677" spans="1:2">
      <c r="A677" s="178" t="s">
        <v>1093</v>
      </c>
      <c r="B677" s="215"/>
    </row>
    <row r="678" spans="1:2">
      <c r="A678" s="178" t="s">
        <v>1094</v>
      </c>
      <c r="B678" s="215"/>
    </row>
    <row r="679" spans="1:2">
      <c r="A679" s="177" t="s">
        <v>1621</v>
      </c>
      <c r="B679" s="213">
        <v>1037851724</v>
      </c>
    </row>
    <row r="680" spans="1:2">
      <c r="A680" s="178" t="s">
        <v>1072</v>
      </c>
      <c r="B680" s="214">
        <v>1037851724</v>
      </c>
    </row>
    <row r="681" spans="1:2">
      <c r="A681" s="178" t="s">
        <v>1093</v>
      </c>
      <c r="B681" s="215"/>
    </row>
    <row r="682" spans="1:2">
      <c r="A682" s="178" t="s">
        <v>1094</v>
      </c>
      <c r="B682" s="215"/>
    </row>
    <row r="683" spans="1:2">
      <c r="A683" s="178" t="s">
        <v>1096</v>
      </c>
      <c r="B683" s="215"/>
    </row>
    <row r="684" spans="1:2">
      <c r="A684" s="177" t="s">
        <v>1622</v>
      </c>
      <c r="B684" s="213">
        <v>1043340149.6</v>
      </c>
    </row>
    <row r="685" spans="1:2">
      <c r="A685" s="178" t="s">
        <v>1093</v>
      </c>
      <c r="B685" s="214">
        <v>1043340149.6</v>
      </c>
    </row>
    <row r="686" spans="1:2">
      <c r="A686" s="178" t="s">
        <v>1095</v>
      </c>
      <c r="B686" s="215"/>
    </row>
    <row r="687" spans="1:2">
      <c r="A687" s="178" t="s">
        <v>1096</v>
      </c>
      <c r="B687" s="215"/>
    </row>
    <row r="688" spans="1:2">
      <c r="A688" s="177" t="s">
        <v>1623</v>
      </c>
      <c r="B688" s="213">
        <v>1045357350.8</v>
      </c>
    </row>
    <row r="689" spans="1:2">
      <c r="A689" s="178" t="s">
        <v>1095</v>
      </c>
      <c r="B689" s="214">
        <v>1045357350.8</v>
      </c>
    </row>
    <row r="690" spans="1:2">
      <c r="A690" s="178" t="s">
        <v>1096</v>
      </c>
      <c r="B690" s="215"/>
    </row>
    <row r="691" spans="1:2">
      <c r="A691" s="176" t="s">
        <v>551</v>
      </c>
      <c r="B691" s="212">
        <v>343715776</v>
      </c>
    </row>
    <row r="692" spans="1:2">
      <c r="A692" s="177" t="s">
        <v>1624</v>
      </c>
      <c r="B692" s="213">
        <v>171850000</v>
      </c>
    </row>
    <row r="693" spans="1:2">
      <c r="A693" s="178" t="s">
        <v>1078</v>
      </c>
      <c r="B693" s="214">
        <v>171850000</v>
      </c>
    </row>
    <row r="694" spans="1:2">
      <c r="A694" s="177" t="s">
        <v>1625</v>
      </c>
      <c r="B694" s="213">
        <v>116824000</v>
      </c>
    </row>
    <row r="695" spans="1:2">
      <c r="A695" s="178" t="s">
        <v>1080</v>
      </c>
      <c r="B695" s="214">
        <v>116824000</v>
      </c>
    </row>
    <row r="696" spans="1:2">
      <c r="A696" s="177" t="s">
        <v>1626</v>
      </c>
      <c r="B696" s="213">
        <v>55041776</v>
      </c>
    </row>
    <row r="697" spans="1:2">
      <c r="A697" s="178" t="s">
        <v>1080</v>
      </c>
      <c r="B697" s="214">
        <v>55041776</v>
      </c>
    </row>
    <row r="698" spans="1:2">
      <c r="A698" s="176" t="s">
        <v>1627</v>
      </c>
      <c r="B698" s="212">
        <v>256118990</v>
      </c>
    </row>
    <row r="699" spans="1:2">
      <c r="A699" s="177" t="s">
        <v>1628</v>
      </c>
      <c r="B699" s="213">
        <v>102399000</v>
      </c>
    </row>
    <row r="700" spans="1:2">
      <c r="A700" s="178" t="s">
        <v>1085</v>
      </c>
      <c r="B700" s="214">
        <v>102399000</v>
      </c>
    </row>
    <row r="701" spans="1:2">
      <c r="A701" s="177" t="s">
        <v>1629</v>
      </c>
      <c r="B701" s="213">
        <v>34160000</v>
      </c>
    </row>
    <row r="702" spans="1:2">
      <c r="A702" s="178" t="s">
        <v>1088</v>
      </c>
      <c r="B702" s="214">
        <v>34160000</v>
      </c>
    </row>
    <row r="703" spans="1:2">
      <c r="A703" s="177" t="s">
        <v>1630</v>
      </c>
      <c r="B703" s="213">
        <v>34219990</v>
      </c>
    </row>
    <row r="704" spans="1:2">
      <c r="A704" s="178" t="s">
        <v>1072</v>
      </c>
      <c r="B704" s="214">
        <v>34219990</v>
      </c>
    </row>
    <row r="705" spans="1:2">
      <c r="A705" s="177" t="s">
        <v>1631</v>
      </c>
      <c r="B705" s="213">
        <v>85340000</v>
      </c>
    </row>
    <row r="706" spans="1:2">
      <c r="A706" s="178" t="s">
        <v>1094</v>
      </c>
      <c r="B706" s="214">
        <v>85340000</v>
      </c>
    </row>
    <row r="707" spans="1:2">
      <c r="A707" s="176" t="s">
        <v>1632</v>
      </c>
      <c r="B707" s="212">
        <v>396923709.93000001</v>
      </c>
    </row>
    <row r="708" spans="1:2">
      <c r="A708" s="177" t="s">
        <v>1633</v>
      </c>
      <c r="B708" s="213">
        <v>396923709.93000001</v>
      </c>
    </row>
    <row r="709" spans="1:2">
      <c r="A709" s="178" t="s">
        <v>1084</v>
      </c>
      <c r="B709" s="214">
        <v>396923709.93000001</v>
      </c>
    </row>
    <row r="710" spans="1:2">
      <c r="A710" s="176" t="s">
        <v>757</v>
      </c>
      <c r="B710" s="212">
        <v>68582000</v>
      </c>
    </row>
    <row r="711" spans="1:2">
      <c r="A711" s="177" t="s">
        <v>1634</v>
      </c>
      <c r="B711" s="213">
        <v>34352000</v>
      </c>
    </row>
    <row r="712" spans="1:2">
      <c r="A712" s="178" t="s">
        <v>1066</v>
      </c>
      <c r="B712" s="214">
        <v>34352000</v>
      </c>
    </row>
    <row r="713" spans="1:2">
      <c r="A713" s="177" t="s">
        <v>1635</v>
      </c>
      <c r="B713" s="213">
        <v>34230000</v>
      </c>
    </row>
    <row r="714" spans="1:2">
      <c r="A714" s="178" t="s">
        <v>1089</v>
      </c>
      <c r="B714" s="214">
        <v>34230000</v>
      </c>
    </row>
    <row r="715" spans="1:2">
      <c r="A715" s="176" t="s">
        <v>1636</v>
      </c>
      <c r="B715" s="212">
        <v>119590440</v>
      </c>
    </row>
    <row r="716" spans="1:2">
      <c r="A716" s="177" t="s">
        <v>1637</v>
      </c>
      <c r="B716" s="213">
        <v>30000000</v>
      </c>
    </row>
    <row r="717" spans="1:2">
      <c r="A717" s="178" t="s">
        <v>1081</v>
      </c>
      <c r="B717" s="214">
        <v>30000000</v>
      </c>
    </row>
    <row r="718" spans="1:2">
      <c r="A718" s="177" t="s">
        <v>1638</v>
      </c>
      <c r="B718" s="213">
        <v>29800040</v>
      </c>
    </row>
    <row r="719" spans="1:2">
      <c r="A719" s="178" t="s">
        <v>1084</v>
      </c>
      <c r="B719" s="214">
        <v>29800040</v>
      </c>
    </row>
    <row r="720" spans="1:2">
      <c r="A720" s="177" t="s">
        <v>1639</v>
      </c>
      <c r="B720" s="213">
        <v>29800400</v>
      </c>
    </row>
    <row r="721" spans="1:2">
      <c r="A721" s="178" t="s">
        <v>1086</v>
      </c>
      <c r="B721" s="214">
        <v>14900200</v>
      </c>
    </row>
    <row r="722" spans="1:2">
      <c r="A722" s="178" t="s">
        <v>1087</v>
      </c>
      <c r="B722" s="214">
        <v>14900200</v>
      </c>
    </row>
    <row r="723" spans="1:2">
      <c r="A723" s="177" t="s">
        <v>1640</v>
      </c>
      <c r="B723" s="213">
        <v>29990000</v>
      </c>
    </row>
    <row r="724" spans="1:2">
      <c r="A724" s="178" t="s">
        <v>1072</v>
      </c>
      <c r="B724" s="214">
        <v>14995000</v>
      </c>
    </row>
    <row r="725" spans="1:2">
      <c r="A725" s="178" t="s">
        <v>1092</v>
      </c>
      <c r="B725" s="214">
        <v>14995000</v>
      </c>
    </row>
    <row r="726" spans="1:2">
      <c r="A726" s="176" t="s">
        <v>1641</v>
      </c>
      <c r="B726" s="212">
        <v>10305600</v>
      </c>
    </row>
    <row r="727" spans="1:2">
      <c r="A727" s="177" t="s">
        <v>1642</v>
      </c>
      <c r="B727" s="213">
        <v>10305600</v>
      </c>
    </row>
    <row r="728" spans="1:2">
      <c r="A728" s="178" t="s">
        <v>1079</v>
      </c>
      <c r="B728" s="214">
        <v>10305600</v>
      </c>
    </row>
    <row r="729" spans="1:2">
      <c r="A729" s="176" t="s">
        <v>552</v>
      </c>
      <c r="B729" s="212">
        <v>29800410</v>
      </c>
    </row>
    <row r="730" spans="1:2">
      <c r="A730" s="177" t="s">
        <v>1643</v>
      </c>
      <c r="B730" s="213">
        <v>29800410</v>
      </c>
    </row>
    <row r="731" spans="1:2">
      <c r="A731" s="178" t="s">
        <v>1087</v>
      </c>
      <c r="B731" s="214">
        <v>29800410</v>
      </c>
    </row>
    <row r="732" spans="1:2">
      <c r="A732" s="176" t="s">
        <v>1644</v>
      </c>
      <c r="B732" s="212">
        <v>309668000</v>
      </c>
    </row>
    <row r="733" spans="1:2">
      <c r="A733" s="177" t="s">
        <v>1645</v>
      </c>
      <c r="B733" s="213">
        <v>34452000</v>
      </c>
    </row>
    <row r="734" spans="1:2">
      <c r="A734" s="178" t="s">
        <v>1077</v>
      </c>
      <c r="B734" s="214">
        <v>34452000</v>
      </c>
    </row>
    <row r="735" spans="1:2">
      <c r="A735" s="177" t="s">
        <v>1646</v>
      </c>
      <c r="B735" s="213">
        <v>68704000</v>
      </c>
    </row>
    <row r="736" spans="1:2">
      <c r="A736" s="178" t="s">
        <v>1077</v>
      </c>
      <c r="B736" s="214">
        <v>68704000</v>
      </c>
    </row>
    <row r="737" spans="1:2">
      <c r="A737" s="177" t="s">
        <v>1647</v>
      </c>
      <c r="B737" s="213">
        <v>34452000</v>
      </c>
    </row>
    <row r="738" spans="1:2">
      <c r="A738" s="178" t="s">
        <v>1078</v>
      </c>
      <c r="B738" s="214">
        <v>34452000</v>
      </c>
    </row>
    <row r="739" spans="1:2">
      <c r="A739" s="177" t="s">
        <v>1648</v>
      </c>
      <c r="B739" s="213">
        <v>34452000</v>
      </c>
    </row>
    <row r="740" spans="1:2">
      <c r="A740" s="178" t="s">
        <v>1078</v>
      </c>
      <c r="B740" s="214">
        <v>34452000</v>
      </c>
    </row>
    <row r="741" spans="1:2">
      <c r="A741" s="177" t="s">
        <v>1649</v>
      </c>
      <c r="B741" s="213">
        <v>68704000</v>
      </c>
    </row>
    <row r="742" spans="1:2">
      <c r="A742" s="178" t="s">
        <v>1079</v>
      </c>
      <c r="B742" s="214">
        <v>68704000</v>
      </c>
    </row>
    <row r="743" spans="1:2">
      <c r="A743" s="177" t="s">
        <v>1650</v>
      </c>
      <c r="B743" s="213">
        <v>34452000</v>
      </c>
    </row>
    <row r="744" spans="1:2">
      <c r="A744" s="178" t="s">
        <v>1066</v>
      </c>
      <c r="B744" s="214">
        <v>34452000</v>
      </c>
    </row>
    <row r="745" spans="1:2">
      <c r="A745" s="178" t="s">
        <v>1067</v>
      </c>
      <c r="B745" s="215"/>
    </row>
    <row r="746" spans="1:2">
      <c r="A746" s="177" t="s">
        <v>1651</v>
      </c>
      <c r="B746" s="213">
        <v>34452000</v>
      </c>
    </row>
    <row r="747" spans="1:2">
      <c r="A747" s="178" t="s">
        <v>1066</v>
      </c>
      <c r="B747" s="214">
        <v>34452000</v>
      </c>
    </row>
    <row r="748" spans="1:2">
      <c r="A748" s="178" t="s">
        <v>1067</v>
      </c>
      <c r="B748" s="215"/>
    </row>
    <row r="749" spans="1:2">
      <c r="A749" s="176" t="s">
        <v>553</v>
      </c>
      <c r="B749" s="212">
        <v>24055997</v>
      </c>
    </row>
    <row r="750" spans="1:2">
      <c r="A750" s="177" t="s">
        <v>1652</v>
      </c>
      <c r="B750" s="213">
        <v>24055997</v>
      </c>
    </row>
    <row r="751" spans="1:2">
      <c r="A751" s="178" t="s">
        <v>1081</v>
      </c>
      <c r="B751" s="214">
        <v>24055997</v>
      </c>
    </row>
    <row r="752" spans="1:2">
      <c r="A752" s="176" t="s">
        <v>1653</v>
      </c>
      <c r="B752" s="212">
        <v>9000000</v>
      </c>
    </row>
    <row r="753" spans="1:2">
      <c r="A753" s="177" t="s">
        <v>1654</v>
      </c>
      <c r="B753" s="213">
        <v>9000000</v>
      </c>
    </row>
    <row r="754" spans="1:2">
      <c r="A754" s="178" t="s">
        <v>1060</v>
      </c>
      <c r="B754" s="214">
        <v>9000000</v>
      </c>
    </row>
    <row r="755" spans="1:2">
      <c r="A755" s="176" t="s">
        <v>554</v>
      </c>
      <c r="B755" s="212">
        <v>391706186</v>
      </c>
    </row>
    <row r="756" spans="1:2">
      <c r="A756" s="177" t="s">
        <v>1655</v>
      </c>
      <c r="B756" s="213">
        <v>69240000</v>
      </c>
    </row>
    <row r="757" spans="1:2">
      <c r="A757" s="178" t="s">
        <v>1077</v>
      </c>
      <c r="B757" s="214">
        <v>69240000</v>
      </c>
    </row>
    <row r="758" spans="1:2">
      <c r="A758" s="177" t="s">
        <v>1656</v>
      </c>
      <c r="B758" s="213">
        <v>34559990</v>
      </c>
    </row>
    <row r="759" spans="1:2">
      <c r="A759" s="178" t="s">
        <v>1075</v>
      </c>
      <c r="B759" s="214">
        <v>34559990</v>
      </c>
    </row>
    <row r="760" spans="1:2">
      <c r="A760" s="177" t="s">
        <v>1657</v>
      </c>
      <c r="B760" s="213">
        <v>13823996</v>
      </c>
    </row>
    <row r="761" spans="1:2">
      <c r="A761" s="178" t="s">
        <v>1079</v>
      </c>
      <c r="B761" s="214">
        <v>13823996</v>
      </c>
    </row>
    <row r="762" spans="1:2">
      <c r="A762" s="177" t="s">
        <v>1658</v>
      </c>
      <c r="B762" s="213">
        <v>68782220</v>
      </c>
    </row>
    <row r="763" spans="1:2">
      <c r="A763" s="178" t="s">
        <v>1081</v>
      </c>
      <c r="B763" s="214">
        <v>68782220</v>
      </c>
    </row>
    <row r="764" spans="1:2">
      <c r="A764" s="178" t="s">
        <v>1066</v>
      </c>
      <c r="B764" s="215"/>
    </row>
    <row r="765" spans="1:2">
      <c r="A765" s="177" t="s">
        <v>1659</v>
      </c>
      <c r="B765" s="213">
        <v>68719980</v>
      </c>
    </row>
    <row r="766" spans="1:2">
      <c r="A766" s="178" t="s">
        <v>1063</v>
      </c>
      <c r="B766" s="214">
        <v>68719980</v>
      </c>
    </row>
    <row r="767" spans="1:2">
      <c r="A767" s="177" t="s">
        <v>1660</v>
      </c>
      <c r="B767" s="213">
        <v>68280000</v>
      </c>
    </row>
    <row r="768" spans="1:2">
      <c r="A768" s="178" t="s">
        <v>1088</v>
      </c>
      <c r="B768" s="214">
        <v>68280000</v>
      </c>
    </row>
    <row r="769" spans="1:2">
      <c r="A769" s="177" t="s">
        <v>1661</v>
      </c>
      <c r="B769" s="213">
        <v>68300000</v>
      </c>
    </row>
    <row r="770" spans="1:2">
      <c r="A770" s="178" t="s">
        <v>1058</v>
      </c>
      <c r="B770" s="214">
        <v>68300000</v>
      </c>
    </row>
    <row r="771" spans="1:2">
      <c r="A771" s="176" t="s">
        <v>556</v>
      </c>
      <c r="B771" s="212">
        <v>448929950</v>
      </c>
    </row>
    <row r="772" spans="1:2">
      <c r="A772" s="177" t="s">
        <v>1662</v>
      </c>
      <c r="B772" s="213">
        <v>150500000</v>
      </c>
    </row>
    <row r="773" spans="1:2">
      <c r="A773" s="178" t="s">
        <v>1063</v>
      </c>
      <c r="B773" s="214">
        <v>150500000</v>
      </c>
    </row>
    <row r="774" spans="1:2">
      <c r="A774" s="177" t="s">
        <v>1663</v>
      </c>
      <c r="B774" s="213">
        <v>149400000</v>
      </c>
    </row>
    <row r="775" spans="1:2">
      <c r="A775" s="178" t="s">
        <v>1088</v>
      </c>
      <c r="B775" s="214">
        <v>149400000</v>
      </c>
    </row>
    <row r="776" spans="1:2">
      <c r="A776" s="177" t="s">
        <v>1664</v>
      </c>
      <c r="B776" s="213">
        <v>149029950</v>
      </c>
    </row>
    <row r="777" spans="1:2">
      <c r="A777" s="178" t="s">
        <v>1094</v>
      </c>
      <c r="B777" s="214">
        <v>149029950</v>
      </c>
    </row>
    <row r="778" spans="1:2">
      <c r="A778" s="176" t="s">
        <v>443</v>
      </c>
      <c r="B778" s="212">
        <v>4800000</v>
      </c>
    </row>
    <row r="779" spans="1:2">
      <c r="A779" s="177" t="s">
        <v>1665</v>
      </c>
      <c r="B779" s="213">
        <v>4800000</v>
      </c>
    </row>
    <row r="780" spans="1:2">
      <c r="A780" s="178" t="s">
        <v>1080</v>
      </c>
      <c r="B780" s="214">
        <v>4800000</v>
      </c>
    </row>
    <row r="781" spans="1:2">
      <c r="A781" s="178" t="s">
        <v>1081</v>
      </c>
      <c r="B781" s="215"/>
    </row>
    <row r="782" spans="1:2">
      <c r="A782" s="176" t="s">
        <v>557</v>
      </c>
      <c r="B782" s="212">
        <v>150000450</v>
      </c>
    </row>
    <row r="783" spans="1:2">
      <c r="A783" s="177" t="s">
        <v>1666</v>
      </c>
      <c r="B783" s="213">
        <v>150000450</v>
      </c>
    </row>
    <row r="784" spans="1:2">
      <c r="A784" s="178" t="s">
        <v>1066</v>
      </c>
      <c r="B784" s="214">
        <v>150000450</v>
      </c>
    </row>
    <row r="785" spans="1:2">
      <c r="A785" s="176" t="s">
        <v>914</v>
      </c>
      <c r="B785" s="212">
        <v>143341030</v>
      </c>
    </row>
    <row r="786" spans="1:2">
      <c r="A786" s="177" t="s">
        <v>1667</v>
      </c>
      <c r="B786" s="213">
        <v>12000000</v>
      </c>
    </row>
    <row r="787" spans="1:2">
      <c r="A787" s="178" t="s">
        <v>1077</v>
      </c>
      <c r="B787" s="214">
        <v>12000000</v>
      </c>
    </row>
    <row r="788" spans="1:2">
      <c r="A788" s="178" t="s">
        <v>1078</v>
      </c>
      <c r="B788" s="215"/>
    </row>
    <row r="789" spans="1:2">
      <c r="A789" s="177" t="s">
        <v>1668</v>
      </c>
      <c r="B789" s="213">
        <v>30000000</v>
      </c>
    </row>
    <row r="790" spans="1:2">
      <c r="A790" s="178" t="s">
        <v>1066</v>
      </c>
      <c r="B790" s="214">
        <v>30000000</v>
      </c>
    </row>
    <row r="791" spans="1:2">
      <c r="A791" s="177" t="s">
        <v>1669</v>
      </c>
      <c r="B791" s="213">
        <v>29800400</v>
      </c>
    </row>
    <row r="792" spans="1:2">
      <c r="A792" s="178" t="s">
        <v>1087</v>
      </c>
      <c r="B792" s="214">
        <v>29800400</v>
      </c>
    </row>
    <row r="793" spans="1:2">
      <c r="A793" s="177" t="s">
        <v>1670</v>
      </c>
      <c r="B793" s="213">
        <v>41720630</v>
      </c>
    </row>
    <row r="794" spans="1:2">
      <c r="A794" s="178" t="s">
        <v>1093</v>
      </c>
      <c r="B794" s="214">
        <v>41720630</v>
      </c>
    </row>
    <row r="795" spans="1:2">
      <c r="A795" s="177" t="s">
        <v>1671</v>
      </c>
      <c r="B795" s="213">
        <v>29820000</v>
      </c>
    </row>
    <row r="796" spans="1:2">
      <c r="A796" s="178" t="s">
        <v>1096</v>
      </c>
      <c r="B796" s="214">
        <v>29820000</v>
      </c>
    </row>
    <row r="797" spans="1:2">
      <c r="A797" s="176" t="s">
        <v>558</v>
      </c>
      <c r="B797" s="212">
        <v>60000000</v>
      </c>
    </row>
    <row r="798" spans="1:2">
      <c r="A798" s="177" t="s">
        <v>1672</v>
      </c>
      <c r="B798" s="213">
        <v>60000000</v>
      </c>
    </row>
    <row r="799" spans="1:2">
      <c r="A799" s="178" t="s">
        <v>1060</v>
      </c>
      <c r="B799" s="214">
        <v>60000000</v>
      </c>
    </row>
    <row r="800" spans="1:2">
      <c r="A800" s="176" t="s">
        <v>1673</v>
      </c>
      <c r="B800" s="212">
        <v>924683600</v>
      </c>
    </row>
    <row r="801" spans="1:2">
      <c r="A801" s="177" t="s">
        <v>1674</v>
      </c>
      <c r="B801" s="213">
        <v>60000000</v>
      </c>
    </row>
    <row r="802" spans="1:2">
      <c r="A802" s="178" t="s">
        <v>1063</v>
      </c>
      <c r="B802" s="214">
        <v>60000000</v>
      </c>
    </row>
    <row r="803" spans="1:2">
      <c r="A803" s="177" t="s">
        <v>1675</v>
      </c>
      <c r="B803" s="213">
        <v>59600800</v>
      </c>
    </row>
    <row r="804" spans="1:2">
      <c r="A804" s="178" t="s">
        <v>1083</v>
      </c>
      <c r="B804" s="214">
        <v>59600800</v>
      </c>
    </row>
    <row r="805" spans="1:2">
      <c r="A805" s="177" t="s">
        <v>1676</v>
      </c>
      <c r="B805" s="213">
        <v>89430000</v>
      </c>
    </row>
    <row r="806" spans="1:2">
      <c r="A806" s="178" t="s">
        <v>1086</v>
      </c>
      <c r="B806" s="214">
        <v>89430000</v>
      </c>
    </row>
    <row r="807" spans="1:2">
      <c r="A807" s="177" t="s">
        <v>1677</v>
      </c>
      <c r="B807" s="213">
        <v>149150000</v>
      </c>
    </row>
    <row r="808" spans="1:2">
      <c r="A808" s="178" t="s">
        <v>1088</v>
      </c>
      <c r="B808" s="214">
        <v>149150000</v>
      </c>
    </row>
    <row r="809" spans="1:2">
      <c r="A809" s="177" t="s">
        <v>1678</v>
      </c>
      <c r="B809" s="213">
        <v>89430000</v>
      </c>
    </row>
    <row r="810" spans="1:2">
      <c r="A810" s="178" t="s">
        <v>1091</v>
      </c>
      <c r="B810" s="214">
        <v>89430000</v>
      </c>
    </row>
    <row r="811" spans="1:2">
      <c r="A811" s="177" t="s">
        <v>1679</v>
      </c>
      <c r="B811" s="213">
        <v>119322800</v>
      </c>
    </row>
    <row r="812" spans="1:2">
      <c r="A812" s="178" t="s">
        <v>1072</v>
      </c>
      <c r="B812" s="214">
        <v>119322800</v>
      </c>
    </row>
    <row r="813" spans="1:2">
      <c r="A813" s="177" t="s">
        <v>1680</v>
      </c>
      <c r="B813" s="213">
        <v>89430000</v>
      </c>
    </row>
    <row r="814" spans="1:2">
      <c r="A814" s="178" t="s">
        <v>1093</v>
      </c>
      <c r="B814" s="214">
        <v>89430000</v>
      </c>
    </row>
    <row r="815" spans="1:2">
      <c r="A815" s="177" t="s">
        <v>1681</v>
      </c>
      <c r="B815" s="213">
        <v>89460000</v>
      </c>
    </row>
    <row r="816" spans="1:2">
      <c r="A816" s="178" t="s">
        <v>1058</v>
      </c>
      <c r="B816" s="214">
        <v>89460000</v>
      </c>
    </row>
    <row r="817" spans="1:2">
      <c r="A817" s="177" t="s">
        <v>1682</v>
      </c>
      <c r="B817" s="213">
        <v>89430000</v>
      </c>
    </row>
    <row r="818" spans="1:2">
      <c r="A818" s="178" t="s">
        <v>1094</v>
      </c>
      <c r="B818" s="214">
        <v>89430000</v>
      </c>
    </row>
    <row r="819" spans="1:2">
      <c r="A819" s="177" t="s">
        <v>1683</v>
      </c>
      <c r="B819" s="213">
        <v>89430000</v>
      </c>
    </row>
    <row r="820" spans="1:2">
      <c r="A820" s="178" t="s">
        <v>1096</v>
      </c>
      <c r="B820" s="214">
        <v>89430000</v>
      </c>
    </row>
    <row r="821" spans="1:2">
      <c r="A821" s="176" t="s">
        <v>1684</v>
      </c>
      <c r="B821" s="212">
        <v>34147000</v>
      </c>
    </row>
    <row r="822" spans="1:2">
      <c r="A822" s="177" t="s">
        <v>1685</v>
      </c>
      <c r="B822" s="213">
        <v>34147000</v>
      </c>
    </row>
    <row r="823" spans="1:2">
      <c r="A823" s="178" t="s">
        <v>1093</v>
      </c>
      <c r="B823" s="214">
        <v>34147000</v>
      </c>
    </row>
    <row r="824" spans="1:2">
      <c r="A824" s="176" t="s">
        <v>559</v>
      </c>
      <c r="B824" s="212">
        <v>54699207</v>
      </c>
    </row>
    <row r="825" spans="1:2">
      <c r="A825" s="177" t="s">
        <v>1686</v>
      </c>
      <c r="B825" s="213">
        <v>10305600</v>
      </c>
    </row>
    <row r="826" spans="1:2">
      <c r="A826" s="178" t="s">
        <v>1067</v>
      </c>
      <c r="B826" s="214">
        <v>10305600</v>
      </c>
    </row>
    <row r="827" spans="1:2">
      <c r="A827" s="177" t="s">
        <v>1687</v>
      </c>
      <c r="B827" s="213">
        <v>3435200</v>
      </c>
    </row>
    <row r="828" spans="1:2">
      <c r="A828" s="178" t="s">
        <v>1067</v>
      </c>
      <c r="B828" s="214">
        <v>3435200</v>
      </c>
    </row>
    <row r="829" spans="1:2">
      <c r="A829" s="177" t="s">
        <v>1688</v>
      </c>
      <c r="B829" s="213">
        <v>17066000</v>
      </c>
    </row>
    <row r="830" spans="1:2">
      <c r="A830" s="178" t="s">
        <v>1085</v>
      </c>
      <c r="B830" s="214">
        <v>17066000</v>
      </c>
    </row>
    <row r="831" spans="1:2">
      <c r="A831" s="177" t="s">
        <v>1689</v>
      </c>
      <c r="B831" s="213">
        <v>23892407</v>
      </c>
    </row>
    <row r="832" spans="1:2">
      <c r="A832" s="178" t="s">
        <v>1090</v>
      </c>
      <c r="B832" s="214">
        <v>23892407</v>
      </c>
    </row>
    <row r="833" spans="1:2">
      <c r="A833" s="176" t="s">
        <v>1690</v>
      </c>
      <c r="B833" s="212">
        <v>85575000</v>
      </c>
    </row>
    <row r="834" spans="1:2">
      <c r="A834" s="177" t="s">
        <v>1691</v>
      </c>
      <c r="B834" s="213">
        <v>85575000</v>
      </c>
    </row>
    <row r="835" spans="1:2">
      <c r="A835" s="178" t="s">
        <v>1088</v>
      </c>
      <c r="B835" s="214">
        <v>85575000</v>
      </c>
    </row>
    <row r="836" spans="1:2">
      <c r="A836" s="176" t="s">
        <v>560</v>
      </c>
      <c r="B836" s="212">
        <v>19274965639.389999</v>
      </c>
    </row>
    <row r="837" spans="1:2">
      <c r="A837" s="177" t="s">
        <v>1692</v>
      </c>
      <c r="B837" s="213">
        <v>4752384</v>
      </c>
    </row>
    <row r="838" spans="1:2">
      <c r="A838" s="178" t="s">
        <v>1095</v>
      </c>
      <c r="B838" s="214">
        <v>3168256</v>
      </c>
    </row>
    <row r="839" spans="1:2">
      <c r="A839" s="178" t="s">
        <v>1096</v>
      </c>
      <c r="B839" s="214">
        <v>1584128</v>
      </c>
    </row>
    <row r="840" spans="1:2">
      <c r="A840" s="177" t="s">
        <v>1693</v>
      </c>
      <c r="B840" s="213">
        <v>1068391431.16</v>
      </c>
    </row>
    <row r="841" spans="1:2">
      <c r="A841" s="178" t="s">
        <v>1077</v>
      </c>
      <c r="B841" s="214">
        <v>1068391431.16</v>
      </c>
    </row>
    <row r="842" spans="1:2">
      <c r="A842" s="178" t="s">
        <v>1078</v>
      </c>
      <c r="B842" s="215"/>
    </row>
    <row r="843" spans="1:2">
      <c r="A843" s="178" t="s">
        <v>1060</v>
      </c>
      <c r="B843" s="215"/>
    </row>
    <row r="844" spans="1:2">
      <c r="A844" s="177" t="s">
        <v>1694</v>
      </c>
      <c r="B844" s="213">
        <v>1071764709.58</v>
      </c>
    </row>
    <row r="845" spans="1:2">
      <c r="A845" s="178" t="s">
        <v>1078</v>
      </c>
      <c r="B845" s="214">
        <v>1071764709.58</v>
      </c>
    </row>
    <row r="846" spans="1:2">
      <c r="A846" s="178" t="s">
        <v>1060</v>
      </c>
      <c r="B846" s="215"/>
    </row>
    <row r="847" spans="1:2">
      <c r="A847" s="177" t="s">
        <v>1695</v>
      </c>
      <c r="B847" s="213">
        <v>1076012672</v>
      </c>
    </row>
    <row r="848" spans="1:2">
      <c r="A848" s="178" t="s">
        <v>1060</v>
      </c>
      <c r="B848" s="214">
        <v>1076012672</v>
      </c>
    </row>
    <row r="849" spans="1:2">
      <c r="A849" s="178" t="s">
        <v>1075</v>
      </c>
      <c r="B849" s="215"/>
    </row>
    <row r="850" spans="1:2">
      <c r="A850" s="178" t="s">
        <v>1079</v>
      </c>
      <c r="B850" s="215"/>
    </row>
    <row r="851" spans="1:2">
      <c r="A851" s="178" t="s">
        <v>1080</v>
      </c>
      <c r="B851" s="215"/>
    </row>
    <row r="852" spans="1:2">
      <c r="A852" s="177" t="s">
        <v>1696</v>
      </c>
      <c r="B852" s="213">
        <v>1067930174.15</v>
      </c>
    </row>
    <row r="853" spans="1:2">
      <c r="A853" s="178" t="s">
        <v>1075</v>
      </c>
      <c r="B853" s="214">
        <v>1067930174.15</v>
      </c>
    </row>
    <row r="854" spans="1:2">
      <c r="A854" s="178" t="s">
        <v>1080</v>
      </c>
      <c r="B854" s="215"/>
    </row>
    <row r="855" spans="1:2">
      <c r="A855" s="178" t="s">
        <v>1067</v>
      </c>
      <c r="B855" s="215"/>
    </row>
    <row r="856" spans="1:2">
      <c r="A856" s="177" t="s">
        <v>1697</v>
      </c>
      <c r="B856" s="213">
        <v>1069104995.87</v>
      </c>
    </row>
    <row r="857" spans="1:2">
      <c r="A857" s="178" t="s">
        <v>1080</v>
      </c>
      <c r="B857" s="214">
        <v>1069104995.87</v>
      </c>
    </row>
    <row r="858" spans="1:2">
      <c r="A858" s="178" t="s">
        <v>1081</v>
      </c>
      <c r="B858" s="215"/>
    </row>
    <row r="859" spans="1:2">
      <c r="A859" s="178" t="s">
        <v>1067</v>
      </c>
      <c r="B859" s="215"/>
    </row>
    <row r="860" spans="1:2">
      <c r="A860" s="178" t="s">
        <v>1063</v>
      </c>
      <c r="B860" s="215"/>
    </row>
    <row r="861" spans="1:2">
      <c r="A861" s="177" t="s">
        <v>1698</v>
      </c>
      <c r="B861" s="213">
        <v>1065267061.61</v>
      </c>
    </row>
    <row r="862" spans="1:2">
      <c r="A862" s="178" t="s">
        <v>1066</v>
      </c>
      <c r="B862" s="214">
        <v>1065267061.61</v>
      </c>
    </row>
    <row r="863" spans="1:2">
      <c r="A863" s="178" t="s">
        <v>1063</v>
      </c>
      <c r="B863" s="215"/>
    </row>
    <row r="864" spans="1:2">
      <c r="A864" s="178" t="s">
        <v>1083</v>
      </c>
      <c r="B864" s="215"/>
    </row>
    <row r="865" spans="1:2">
      <c r="A865" s="178" t="s">
        <v>1084</v>
      </c>
      <c r="B865" s="215"/>
    </row>
    <row r="866" spans="1:2">
      <c r="A866" s="177" t="s">
        <v>1699</v>
      </c>
      <c r="B866" s="213">
        <v>1201405614.5100002</v>
      </c>
    </row>
    <row r="867" spans="1:2">
      <c r="A867" s="178" t="s">
        <v>1063</v>
      </c>
      <c r="B867" s="214">
        <v>1061950134.97</v>
      </c>
    </row>
    <row r="868" spans="1:2">
      <c r="A868" s="178" t="s">
        <v>1083</v>
      </c>
      <c r="B868" s="215"/>
    </row>
    <row r="869" spans="1:2">
      <c r="A869" s="178" t="s">
        <v>1085</v>
      </c>
      <c r="B869" s="215"/>
    </row>
    <row r="870" spans="1:2">
      <c r="A870" s="178" t="s">
        <v>1089</v>
      </c>
      <c r="B870" s="214">
        <v>139455479.53999999</v>
      </c>
    </row>
    <row r="871" spans="1:2">
      <c r="A871" s="178" t="s">
        <v>1072</v>
      </c>
      <c r="B871" s="215"/>
    </row>
    <row r="872" spans="1:2">
      <c r="A872" s="177" t="s">
        <v>1700</v>
      </c>
      <c r="B872" s="213">
        <v>1130437596.76</v>
      </c>
    </row>
    <row r="873" spans="1:2">
      <c r="A873" s="178" t="s">
        <v>1083</v>
      </c>
      <c r="B873" s="214">
        <v>1060709856.99</v>
      </c>
    </row>
    <row r="874" spans="1:2">
      <c r="A874" s="178" t="s">
        <v>1085</v>
      </c>
      <c r="B874" s="215"/>
    </row>
    <row r="875" spans="1:2">
      <c r="A875" s="178" t="s">
        <v>1086</v>
      </c>
      <c r="B875" s="214">
        <v>69727739.769999996</v>
      </c>
    </row>
    <row r="876" spans="1:2">
      <c r="A876" s="178" t="s">
        <v>1088</v>
      </c>
      <c r="B876" s="215"/>
    </row>
    <row r="877" spans="1:2">
      <c r="A877" s="177" t="s">
        <v>1701</v>
      </c>
      <c r="B877" s="213">
        <v>1051882747.5</v>
      </c>
    </row>
    <row r="878" spans="1:2">
      <c r="A878" s="178" t="s">
        <v>1084</v>
      </c>
      <c r="B878" s="214">
        <v>1051882747.5</v>
      </c>
    </row>
    <row r="879" spans="1:2">
      <c r="A879" s="178" t="s">
        <v>1087</v>
      </c>
      <c r="B879" s="215"/>
    </row>
    <row r="880" spans="1:2">
      <c r="A880" s="178" t="s">
        <v>1088</v>
      </c>
      <c r="B880" s="215"/>
    </row>
    <row r="881" spans="1:2">
      <c r="A881" s="178" t="s">
        <v>1089</v>
      </c>
      <c r="B881" s="215"/>
    </row>
    <row r="882" spans="1:2">
      <c r="A882" s="177" t="s">
        <v>1702</v>
      </c>
      <c r="B882" s="213">
        <v>1048131121.25</v>
      </c>
    </row>
    <row r="883" spans="1:2">
      <c r="A883" s="178" t="s">
        <v>1085</v>
      </c>
      <c r="B883" s="214">
        <v>1048131121.25</v>
      </c>
    </row>
    <row r="884" spans="1:2">
      <c r="A884" s="178" t="s">
        <v>1088</v>
      </c>
      <c r="B884" s="215"/>
    </row>
    <row r="885" spans="1:2">
      <c r="A885" s="177" t="s">
        <v>1703</v>
      </c>
      <c r="B885" s="213">
        <v>1050563199</v>
      </c>
    </row>
    <row r="886" spans="1:2">
      <c r="A886" s="178" t="s">
        <v>1086</v>
      </c>
      <c r="B886" s="214">
        <v>1050563199</v>
      </c>
    </row>
    <row r="887" spans="1:2">
      <c r="A887" s="178" t="s">
        <v>1089</v>
      </c>
      <c r="B887" s="215"/>
    </row>
    <row r="888" spans="1:2">
      <c r="A888" s="178" t="s">
        <v>1072</v>
      </c>
      <c r="B888" s="215"/>
    </row>
    <row r="889" spans="1:2">
      <c r="A889" s="177" t="s">
        <v>1704</v>
      </c>
      <c r="B889" s="213">
        <v>1046126991</v>
      </c>
    </row>
    <row r="890" spans="1:2">
      <c r="A890" s="178" t="s">
        <v>1088</v>
      </c>
      <c r="B890" s="214">
        <v>1046126991</v>
      </c>
    </row>
    <row r="891" spans="1:2">
      <c r="A891" s="178" t="s">
        <v>1072</v>
      </c>
      <c r="B891" s="215"/>
    </row>
    <row r="892" spans="1:2">
      <c r="A892" s="177" t="s">
        <v>1705</v>
      </c>
      <c r="B892" s="213">
        <v>1044833097</v>
      </c>
    </row>
    <row r="893" spans="1:2">
      <c r="A893" s="178" t="s">
        <v>1089</v>
      </c>
      <c r="B893" s="214">
        <v>1044833097</v>
      </c>
    </row>
    <row r="894" spans="1:2">
      <c r="A894" s="178" t="s">
        <v>1072</v>
      </c>
      <c r="B894" s="215"/>
    </row>
    <row r="895" spans="1:2">
      <c r="A895" s="178" t="s">
        <v>1093</v>
      </c>
      <c r="B895" s="215"/>
    </row>
    <row r="896" spans="1:2">
      <c r="A896" s="177" t="s">
        <v>1706</v>
      </c>
      <c r="B896" s="213">
        <v>1042738221</v>
      </c>
    </row>
    <row r="897" spans="1:2">
      <c r="A897" s="178" t="s">
        <v>1072</v>
      </c>
      <c r="B897" s="214">
        <v>1042738221</v>
      </c>
    </row>
    <row r="898" spans="1:2">
      <c r="A898" s="178" t="s">
        <v>1093</v>
      </c>
      <c r="B898" s="215"/>
    </row>
    <row r="899" spans="1:2">
      <c r="A899" s="177" t="s">
        <v>1707</v>
      </c>
      <c r="B899" s="213">
        <v>1093453389</v>
      </c>
    </row>
    <row r="900" spans="1:2">
      <c r="A900" s="178" t="s">
        <v>1092</v>
      </c>
      <c r="B900" s="214">
        <v>1093453389</v>
      </c>
    </row>
    <row r="901" spans="1:2">
      <c r="A901" s="178" t="s">
        <v>1093</v>
      </c>
      <c r="B901" s="215"/>
    </row>
    <row r="902" spans="1:2">
      <c r="A902" s="178" t="s">
        <v>1058</v>
      </c>
      <c r="B902" s="215"/>
    </row>
    <row r="903" spans="1:2">
      <c r="A903" s="178" t="s">
        <v>1094</v>
      </c>
      <c r="B903" s="215"/>
    </row>
    <row r="904" spans="1:2">
      <c r="A904" s="178" t="s">
        <v>1095</v>
      </c>
      <c r="B904" s="215"/>
    </row>
    <row r="905" spans="1:2">
      <c r="A905" s="178" t="s">
        <v>1096</v>
      </c>
      <c r="B905" s="215"/>
    </row>
    <row r="906" spans="1:2">
      <c r="A906" s="177" t="s">
        <v>1708</v>
      </c>
      <c r="B906" s="213">
        <v>1046438484</v>
      </c>
    </row>
    <row r="907" spans="1:2">
      <c r="A907" s="178" t="s">
        <v>1058</v>
      </c>
      <c r="B907" s="214">
        <v>1046438484</v>
      </c>
    </row>
    <row r="908" spans="1:2">
      <c r="A908" s="178" t="s">
        <v>1094</v>
      </c>
      <c r="B908" s="215"/>
    </row>
    <row r="909" spans="1:2">
      <c r="A909" s="178" t="s">
        <v>1096</v>
      </c>
      <c r="B909" s="215"/>
    </row>
    <row r="910" spans="1:2">
      <c r="A910" s="177" t="s">
        <v>1709</v>
      </c>
      <c r="B910" s="213">
        <v>1046020878</v>
      </c>
    </row>
    <row r="911" spans="1:2">
      <c r="A911" s="178" t="s">
        <v>1058</v>
      </c>
      <c r="B911" s="214">
        <v>1046020878</v>
      </c>
    </row>
    <row r="912" spans="1:2">
      <c r="A912" s="178" t="s">
        <v>1096</v>
      </c>
      <c r="B912" s="215"/>
    </row>
    <row r="913" spans="1:2">
      <c r="A913" s="177" t="s">
        <v>1710</v>
      </c>
      <c r="B913" s="213">
        <v>1049710872</v>
      </c>
    </row>
    <row r="914" spans="1:2">
      <c r="A914" s="178" t="s">
        <v>1095</v>
      </c>
      <c r="B914" s="214">
        <v>1049710872</v>
      </c>
    </row>
    <row r="915" spans="1:2">
      <c r="A915" s="178" t="s">
        <v>1096</v>
      </c>
      <c r="B915" s="215"/>
    </row>
    <row r="916" spans="1:2">
      <c r="A916" s="176" t="s">
        <v>561</v>
      </c>
      <c r="B916" s="212">
        <v>20616000</v>
      </c>
    </row>
    <row r="917" spans="1:2">
      <c r="A917" s="177" t="s">
        <v>1711</v>
      </c>
      <c r="B917" s="213">
        <v>20616000</v>
      </c>
    </row>
    <row r="918" spans="1:2">
      <c r="A918" s="178" t="s">
        <v>1075</v>
      </c>
      <c r="B918" s="214">
        <v>20616000</v>
      </c>
    </row>
    <row r="919" spans="1:2">
      <c r="A919" s="178" t="s">
        <v>1079</v>
      </c>
      <c r="B919" s="215"/>
    </row>
    <row r="920" spans="1:2">
      <c r="A920" s="176" t="s">
        <v>562</v>
      </c>
      <c r="B920" s="212">
        <v>37053103489.299995</v>
      </c>
    </row>
    <row r="921" spans="1:2">
      <c r="A921" s="177" t="s">
        <v>1712</v>
      </c>
      <c r="B921" s="213">
        <v>689045000</v>
      </c>
    </row>
    <row r="922" spans="1:2">
      <c r="A922" s="178" t="s">
        <v>1078</v>
      </c>
      <c r="B922" s="214">
        <v>689045000</v>
      </c>
    </row>
    <row r="923" spans="1:2">
      <c r="A923" s="177" t="s">
        <v>1713</v>
      </c>
      <c r="B923" s="213">
        <v>413427000</v>
      </c>
    </row>
    <row r="924" spans="1:2">
      <c r="A924" s="178" t="s">
        <v>1078</v>
      </c>
      <c r="B924" s="214">
        <v>413427000</v>
      </c>
    </row>
    <row r="925" spans="1:2">
      <c r="A925" s="177" t="s">
        <v>1714</v>
      </c>
      <c r="B925" s="213">
        <v>689045000</v>
      </c>
    </row>
    <row r="926" spans="1:2">
      <c r="A926" s="178" t="s">
        <v>1078</v>
      </c>
      <c r="B926" s="214">
        <v>689045000</v>
      </c>
    </row>
    <row r="927" spans="1:2">
      <c r="A927" s="177" t="s">
        <v>1715</v>
      </c>
      <c r="B927" s="213">
        <v>413427000</v>
      </c>
    </row>
    <row r="928" spans="1:2">
      <c r="A928" s="178" t="s">
        <v>1078</v>
      </c>
      <c r="B928" s="214">
        <v>413427000</v>
      </c>
    </row>
    <row r="929" spans="1:2">
      <c r="A929" s="177" t="s">
        <v>1716</v>
      </c>
      <c r="B929" s="213">
        <v>689040000</v>
      </c>
    </row>
    <row r="930" spans="1:2">
      <c r="A930" s="178" t="s">
        <v>1060</v>
      </c>
      <c r="B930" s="214">
        <v>689040000</v>
      </c>
    </row>
    <row r="931" spans="1:2">
      <c r="A931" s="177" t="s">
        <v>1717</v>
      </c>
      <c r="B931" s="213">
        <v>413427000</v>
      </c>
    </row>
    <row r="932" spans="1:2">
      <c r="A932" s="178" t="s">
        <v>1060</v>
      </c>
      <c r="B932" s="214">
        <v>413427000</v>
      </c>
    </row>
    <row r="933" spans="1:2">
      <c r="A933" s="177" t="s">
        <v>1718</v>
      </c>
      <c r="B933" s="213">
        <v>689040000</v>
      </c>
    </row>
    <row r="934" spans="1:2">
      <c r="A934" s="178" t="s">
        <v>1060</v>
      </c>
      <c r="B934" s="214">
        <v>689040000</v>
      </c>
    </row>
    <row r="935" spans="1:2">
      <c r="A935" s="177" t="s">
        <v>1719</v>
      </c>
      <c r="B935" s="213">
        <v>275616000</v>
      </c>
    </row>
    <row r="936" spans="1:2">
      <c r="A936" s="178" t="s">
        <v>1060</v>
      </c>
      <c r="B936" s="214">
        <v>275616000</v>
      </c>
    </row>
    <row r="937" spans="1:2">
      <c r="A937" s="177" t="s">
        <v>1720</v>
      </c>
      <c r="B937" s="213">
        <v>137809000</v>
      </c>
    </row>
    <row r="938" spans="1:2">
      <c r="A938" s="178" t="s">
        <v>1060</v>
      </c>
      <c r="B938" s="214">
        <v>137809000</v>
      </c>
    </row>
    <row r="939" spans="1:2">
      <c r="A939" s="177" t="s">
        <v>1721</v>
      </c>
      <c r="B939" s="213">
        <v>137809000</v>
      </c>
    </row>
    <row r="940" spans="1:2">
      <c r="A940" s="178" t="s">
        <v>1060</v>
      </c>
      <c r="B940" s="214">
        <v>137809000</v>
      </c>
    </row>
    <row r="941" spans="1:2">
      <c r="A941" s="177" t="s">
        <v>1722</v>
      </c>
      <c r="B941" s="213">
        <v>689045045</v>
      </c>
    </row>
    <row r="942" spans="1:2">
      <c r="A942" s="178" t="s">
        <v>1060</v>
      </c>
      <c r="B942" s="214">
        <v>689045045</v>
      </c>
    </row>
    <row r="943" spans="1:2">
      <c r="A943" s="177" t="s">
        <v>1723</v>
      </c>
      <c r="B943" s="213">
        <v>413427003</v>
      </c>
    </row>
    <row r="944" spans="1:2">
      <c r="A944" s="178" t="s">
        <v>1075</v>
      </c>
      <c r="B944" s="214">
        <v>413427003</v>
      </c>
    </row>
    <row r="945" spans="1:2">
      <c r="A945" s="177" t="s">
        <v>1724</v>
      </c>
      <c r="B945" s="213">
        <v>275618000</v>
      </c>
    </row>
    <row r="946" spans="1:2">
      <c r="A946" s="178" t="s">
        <v>1060</v>
      </c>
      <c r="B946" s="214">
        <v>275618000</v>
      </c>
    </row>
    <row r="947" spans="1:2">
      <c r="A947" s="177" t="s">
        <v>1725</v>
      </c>
      <c r="B947" s="213">
        <v>689045000</v>
      </c>
    </row>
    <row r="948" spans="1:2">
      <c r="A948" s="178" t="s">
        <v>1075</v>
      </c>
      <c r="B948" s="214">
        <v>689045000</v>
      </c>
    </row>
    <row r="949" spans="1:2">
      <c r="A949" s="177" t="s">
        <v>1726</v>
      </c>
      <c r="B949" s="213">
        <v>1102488000</v>
      </c>
    </row>
    <row r="950" spans="1:2">
      <c r="A950" s="178" t="s">
        <v>1075</v>
      </c>
      <c r="B950" s="214">
        <v>1102488000</v>
      </c>
    </row>
    <row r="951" spans="1:2">
      <c r="A951" s="177" t="s">
        <v>1727</v>
      </c>
      <c r="B951" s="213">
        <v>1102488000</v>
      </c>
    </row>
    <row r="952" spans="1:2">
      <c r="A952" s="178" t="s">
        <v>1079</v>
      </c>
      <c r="B952" s="214">
        <v>1102488000</v>
      </c>
    </row>
    <row r="953" spans="1:2">
      <c r="A953" s="177" t="s">
        <v>1728</v>
      </c>
      <c r="B953" s="213">
        <v>1102472000</v>
      </c>
    </row>
    <row r="954" spans="1:2">
      <c r="A954" s="178" t="s">
        <v>1079</v>
      </c>
      <c r="B954" s="214">
        <v>1102472000</v>
      </c>
    </row>
    <row r="955" spans="1:2">
      <c r="A955" s="177" t="s">
        <v>1729</v>
      </c>
      <c r="B955" s="213">
        <v>1102488000</v>
      </c>
    </row>
    <row r="956" spans="1:2">
      <c r="A956" s="178" t="s">
        <v>1080</v>
      </c>
      <c r="B956" s="214">
        <v>1102488000</v>
      </c>
    </row>
    <row r="957" spans="1:2">
      <c r="A957" s="177" t="s">
        <v>1730</v>
      </c>
      <c r="B957" s="213">
        <v>1102480000</v>
      </c>
    </row>
    <row r="958" spans="1:2">
      <c r="A958" s="178" t="s">
        <v>1081</v>
      </c>
      <c r="B958" s="214">
        <v>1102480000</v>
      </c>
    </row>
    <row r="959" spans="1:2">
      <c r="A959" s="177" t="s">
        <v>1731</v>
      </c>
      <c r="B959" s="213">
        <v>1097798980.72</v>
      </c>
    </row>
    <row r="960" spans="1:2">
      <c r="A960" s="178" t="s">
        <v>1067</v>
      </c>
      <c r="B960" s="214">
        <v>1097798980.72</v>
      </c>
    </row>
    <row r="961" spans="1:2">
      <c r="A961" s="177" t="s">
        <v>1732</v>
      </c>
      <c r="B961" s="213">
        <v>1097662465.9100001</v>
      </c>
    </row>
    <row r="962" spans="1:2">
      <c r="A962" s="178" t="s">
        <v>1082</v>
      </c>
      <c r="B962" s="214">
        <v>1097662465.9100001</v>
      </c>
    </row>
    <row r="963" spans="1:2">
      <c r="A963" s="177" t="s">
        <v>1733</v>
      </c>
      <c r="B963" s="213">
        <v>1089634433.1300001</v>
      </c>
    </row>
    <row r="964" spans="1:2">
      <c r="A964" s="178" t="s">
        <v>1083</v>
      </c>
      <c r="B964" s="214">
        <v>1089634433.1300001</v>
      </c>
    </row>
    <row r="965" spans="1:2">
      <c r="A965" s="177" t="s">
        <v>1734</v>
      </c>
      <c r="B965" s="213">
        <v>1086903951.25</v>
      </c>
    </row>
    <row r="966" spans="1:2">
      <c r="A966" s="178" t="s">
        <v>1084</v>
      </c>
      <c r="B966" s="214">
        <v>1086903951.25</v>
      </c>
    </row>
    <row r="967" spans="1:2">
      <c r="A967" s="177" t="s">
        <v>1735</v>
      </c>
      <c r="B967" s="213">
        <v>1083921404.4000001</v>
      </c>
    </row>
    <row r="968" spans="1:2">
      <c r="A968" s="178" t="s">
        <v>1085</v>
      </c>
      <c r="B968" s="214">
        <v>1083921404.4000001</v>
      </c>
    </row>
    <row r="969" spans="1:2">
      <c r="A969" s="177" t="s">
        <v>1736</v>
      </c>
      <c r="B969" s="213">
        <v>547684000</v>
      </c>
    </row>
    <row r="970" spans="1:2">
      <c r="A970" s="178" t="s">
        <v>1085</v>
      </c>
      <c r="B970" s="214">
        <v>547684000</v>
      </c>
    </row>
    <row r="971" spans="1:2">
      <c r="A971" s="177" t="s">
        <v>1737</v>
      </c>
      <c r="B971" s="213">
        <v>535395340.25</v>
      </c>
    </row>
    <row r="972" spans="1:2">
      <c r="A972" s="178" t="s">
        <v>1085</v>
      </c>
      <c r="B972" s="214">
        <v>535395340.25</v>
      </c>
    </row>
    <row r="973" spans="1:2">
      <c r="A973" s="177" t="s">
        <v>1738</v>
      </c>
      <c r="B973" s="213">
        <v>1081875490.8</v>
      </c>
    </row>
    <row r="974" spans="1:2">
      <c r="A974" s="178" t="s">
        <v>1086</v>
      </c>
      <c r="B974" s="214">
        <v>1081875490.8</v>
      </c>
    </row>
    <row r="975" spans="1:2">
      <c r="A975" s="177" t="s">
        <v>1739</v>
      </c>
      <c r="B975" s="213">
        <v>1081210368.5999999</v>
      </c>
    </row>
    <row r="976" spans="1:2">
      <c r="A976" s="178" t="s">
        <v>1087</v>
      </c>
      <c r="B976" s="214">
        <v>1081210368.5999999</v>
      </c>
    </row>
    <row r="977" spans="1:2">
      <c r="A977" s="177" t="s">
        <v>1740</v>
      </c>
      <c r="B977" s="213">
        <v>1080747291.9300001</v>
      </c>
    </row>
    <row r="978" spans="1:2">
      <c r="A978" s="178" t="s">
        <v>1088</v>
      </c>
      <c r="B978" s="214">
        <v>1080747291.9300001</v>
      </c>
    </row>
    <row r="979" spans="1:2">
      <c r="A979" s="177" t="s">
        <v>1741</v>
      </c>
      <c r="B979" s="213">
        <v>1079351666.03</v>
      </c>
    </row>
    <row r="980" spans="1:2">
      <c r="A980" s="178" t="s">
        <v>1088</v>
      </c>
      <c r="B980" s="214">
        <v>1079351666.03</v>
      </c>
    </row>
    <row r="981" spans="1:2">
      <c r="A981" s="177" t="s">
        <v>1742</v>
      </c>
      <c r="B981" s="213">
        <v>1079680276.4300001</v>
      </c>
    </row>
    <row r="982" spans="1:2">
      <c r="A982" s="178" t="s">
        <v>1089</v>
      </c>
      <c r="B982" s="214">
        <v>1079680276.4300001</v>
      </c>
    </row>
    <row r="983" spans="1:2">
      <c r="A983" s="177" t="s">
        <v>1743</v>
      </c>
      <c r="B983" s="213">
        <v>1079457779.8</v>
      </c>
    </row>
    <row r="984" spans="1:2">
      <c r="A984" s="178" t="s">
        <v>1090</v>
      </c>
      <c r="B984" s="214">
        <v>1079457779.8</v>
      </c>
    </row>
    <row r="985" spans="1:2">
      <c r="A985" s="177" t="s">
        <v>1744</v>
      </c>
      <c r="B985" s="213">
        <v>1080279305.8</v>
      </c>
    </row>
    <row r="986" spans="1:2">
      <c r="A986" s="178" t="s">
        <v>1090</v>
      </c>
      <c r="B986" s="214">
        <v>1080279305.8</v>
      </c>
    </row>
    <row r="987" spans="1:2">
      <c r="A987" s="177" t="s">
        <v>1745</v>
      </c>
      <c r="B987" s="213">
        <v>1080279305.8</v>
      </c>
    </row>
    <row r="988" spans="1:2">
      <c r="A988" s="178" t="s">
        <v>1091</v>
      </c>
      <c r="B988" s="214">
        <v>1080279305.8</v>
      </c>
    </row>
    <row r="989" spans="1:2">
      <c r="A989" s="178" t="s">
        <v>1093</v>
      </c>
      <c r="B989" s="215"/>
    </row>
    <row r="990" spans="1:2">
      <c r="A990" s="177" t="s">
        <v>1746</v>
      </c>
      <c r="B990" s="213">
        <v>1080857797.03</v>
      </c>
    </row>
    <row r="991" spans="1:2">
      <c r="A991" s="178" t="s">
        <v>1091</v>
      </c>
      <c r="B991" s="214">
        <v>1080857797.03</v>
      </c>
    </row>
    <row r="992" spans="1:2">
      <c r="A992" s="178" t="s">
        <v>1093</v>
      </c>
      <c r="B992" s="215"/>
    </row>
    <row r="993" spans="1:2">
      <c r="A993" s="177" t="s">
        <v>1747</v>
      </c>
      <c r="B993" s="213">
        <v>1078372680.8699999</v>
      </c>
    </row>
    <row r="994" spans="1:2">
      <c r="A994" s="178" t="s">
        <v>1091</v>
      </c>
      <c r="B994" s="214">
        <v>1078372680.8699999</v>
      </c>
    </row>
    <row r="995" spans="1:2">
      <c r="A995" s="178" t="s">
        <v>1093</v>
      </c>
      <c r="B995" s="215"/>
    </row>
    <row r="996" spans="1:2">
      <c r="A996" s="177" t="s">
        <v>1748</v>
      </c>
      <c r="B996" s="213">
        <v>1078478794.6500001</v>
      </c>
    </row>
    <row r="997" spans="1:2">
      <c r="A997" s="178" t="s">
        <v>1093</v>
      </c>
      <c r="B997" s="214">
        <v>1078478794.6500001</v>
      </c>
    </row>
    <row r="998" spans="1:2">
      <c r="A998" s="178" t="s">
        <v>1094</v>
      </c>
      <c r="B998" s="215"/>
    </row>
    <row r="999" spans="1:2">
      <c r="A999" s="177" t="s">
        <v>1749</v>
      </c>
      <c r="B999" s="213">
        <v>1082637770.02</v>
      </c>
    </row>
    <row r="1000" spans="1:2">
      <c r="A1000" s="178" t="s">
        <v>1093</v>
      </c>
      <c r="B1000" s="214">
        <v>1082637770.02</v>
      </c>
    </row>
    <row r="1001" spans="1:2">
      <c r="A1001" s="178" t="s">
        <v>1094</v>
      </c>
      <c r="B1001" s="215"/>
    </row>
    <row r="1002" spans="1:2">
      <c r="A1002" s="178" t="s">
        <v>1095</v>
      </c>
      <c r="B1002" s="215"/>
    </row>
    <row r="1003" spans="1:2">
      <c r="A1003" s="177" t="s">
        <v>1750</v>
      </c>
      <c r="B1003" s="213">
        <v>1081976947.1500001</v>
      </c>
    </row>
    <row r="1004" spans="1:2">
      <c r="A1004" s="178" t="s">
        <v>1058</v>
      </c>
      <c r="B1004" s="214">
        <v>1081976947.1500001</v>
      </c>
    </row>
    <row r="1005" spans="1:2">
      <c r="A1005" s="178" t="s">
        <v>1095</v>
      </c>
      <c r="B1005" s="215"/>
    </row>
    <row r="1006" spans="1:2">
      <c r="A1006" s="177" t="s">
        <v>1751</v>
      </c>
      <c r="B1006" s="213">
        <v>1082629160.72</v>
      </c>
    </row>
    <row r="1007" spans="1:2">
      <c r="A1007" s="178" t="s">
        <v>1094</v>
      </c>
      <c r="B1007" s="214">
        <v>1082629160.72</v>
      </c>
    </row>
    <row r="1008" spans="1:2">
      <c r="A1008" s="178" t="s">
        <v>1095</v>
      </c>
      <c r="B1008" s="215"/>
    </row>
    <row r="1009" spans="1:2">
      <c r="A1009" s="178" t="s">
        <v>1096</v>
      </c>
      <c r="B1009" s="215"/>
    </row>
    <row r="1010" spans="1:2">
      <c r="A1010" s="177" t="s">
        <v>1752</v>
      </c>
      <c r="B1010" s="213">
        <v>1085479954.52</v>
      </c>
    </row>
    <row r="1011" spans="1:2">
      <c r="A1011" s="178" t="s">
        <v>1095</v>
      </c>
      <c r="B1011" s="214">
        <v>1085479954.52</v>
      </c>
    </row>
    <row r="1012" spans="1:2">
      <c r="A1012" s="178" t="s">
        <v>1096</v>
      </c>
      <c r="B1012" s="215"/>
    </row>
    <row r="1013" spans="1:2">
      <c r="A1013" s="177" t="s">
        <v>1753</v>
      </c>
      <c r="B1013" s="213">
        <v>1088533323.05</v>
      </c>
    </row>
    <row r="1014" spans="1:2">
      <c r="A1014" s="178" t="s">
        <v>1095</v>
      </c>
      <c r="B1014" s="214">
        <v>1088533323.05</v>
      </c>
    </row>
    <row r="1015" spans="1:2">
      <c r="A1015" s="178" t="s">
        <v>1096</v>
      </c>
      <c r="B1015" s="215"/>
    </row>
    <row r="1016" spans="1:2">
      <c r="A1016" s="177" t="s">
        <v>1754</v>
      </c>
      <c r="B1016" s="213">
        <v>1085018952.4400001</v>
      </c>
    </row>
    <row r="1017" spans="1:2">
      <c r="A1017" s="178" t="s">
        <v>1096</v>
      </c>
      <c r="B1017" s="214">
        <v>1085018952.4400001</v>
      </c>
    </row>
    <row r="1018" spans="1:2">
      <c r="A1018" s="176" t="s">
        <v>1755</v>
      </c>
      <c r="B1018" s="212">
        <v>1470194941.5999999</v>
      </c>
    </row>
    <row r="1019" spans="1:2">
      <c r="A1019" s="177" t="s">
        <v>1756</v>
      </c>
      <c r="B1019" s="213">
        <v>1470194941.5999999</v>
      </c>
    </row>
    <row r="1020" spans="1:2">
      <c r="A1020" s="178" t="s">
        <v>1095</v>
      </c>
      <c r="B1020" s="214">
        <v>1470194941.5999999</v>
      </c>
    </row>
    <row r="1021" spans="1:2">
      <c r="A1021" s="178" t="s">
        <v>1096</v>
      </c>
      <c r="B1021" s="215"/>
    </row>
    <row r="1022" spans="1:2">
      <c r="A1022" s="176" t="s">
        <v>563</v>
      </c>
      <c r="B1022" s="212">
        <v>17930108</v>
      </c>
    </row>
    <row r="1023" spans="1:2">
      <c r="A1023" s="177" t="s">
        <v>1757</v>
      </c>
      <c r="B1023" s="213">
        <v>6000020</v>
      </c>
    </row>
    <row r="1024" spans="1:2">
      <c r="A1024" s="178" t="s">
        <v>1079</v>
      </c>
      <c r="B1024" s="214">
        <v>6000020</v>
      </c>
    </row>
    <row r="1025" spans="1:2">
      <c r="A1025" s="177" t="s">
        <v>1758</v>
      </c>
      <c r="B1025" s="213">
        <v>5970000</v>
      </c>
    </row>
    <row r="1026" spans="1:2">
      <c r="A1026" s="178" t="s">
        <v>1084</v>
      </c>
      <c r="B1026" s="214">
        <v>5970000</v>
      </c>
    </row>
    <row r="1027" spans="1:2">
      <c r="A1027" s="177" t="s">
        <v>1759</v>
      </c>
      <c r="B1027" s="213">
        <v>5960088</v>
      </c>
    </row>
    <row r="1028" spans="1:2">
      <c r="A1028" s="178" t="s">
        <v>1072</v>
      </c>
      <c r="B1028" s="214">
        <v>5960088</v>
      </c>
    </row>
    <row r="1029" spans="1:2">
      <c r="A1029" s="176" t="s">
        <v>1760</v>
      </c>
      <c r="B1029" s="212">
        <v>3162856266.29</v>
      </c>
    </row>
    <row r="1030" spans="1:2">
      <c r="A1030" s="177" t="s">
        <v>1761</v>
      </c>
      <c r="B1030" s="213">
        <v>34132010</v>
      </c>
    </row>
    <row r="1031" spans="1:2">
      <c r="A1031" s="178" t="s">
        <v>1086</v>
      </c>
      <c r="B1031" s="214">
        <v>34132010</v>
      </c>
    </row>
    <row r="1032" spans="1:2">
      <c r="A1032" s="177" t="s">
        <v>1762</v>
      </c>
      <c r="B1032" s="213">
        <v>341330100</v>
      </c>
    </row>
    <row r="1033" spans="1:2">
      <c r="A1033" s="178" t="s">
        <v>1086</v>
      </c>
      <c r="B1033" s="214">
        <v>341330100</v>
      </c>
    </row>
    <row r="1034" spans="1:2">
      <c r="A1034" s="177" t="s">
        <v>1763</v>
      </c>
      <c r="B1034" s="213">
        <v>19602019.09</v>
      </c>
    </row>
    <row r="1035" spans="1:2">
      <c r="A1035" s="178" t="s">
        <v>1086</v>
      </c>
      <c r="B1035" s="214">
        <v>19602019.09</v>
      </c>
    </row>
    <row r="1036" spans="1:2">
      <c r="A1036" s="177" t="s">
        <v>1764</v>
      </c>
      <c r="B1036" s="213">
        <v>341710200</v>
      </c>
    </row>
    <row r="1037" spans="1:2">
      <c r="A1037" s="178" t="s">
        <v>1087</v>
      </c>
      <c r="B1037" s="214">
        <v>341710200</v>
      </c>
    </row>
    <row r="1038" spans="1:2">
      <c r="A1038" s="177" t="s">
        <v>1765</v>
      </c>
      <c r="B1038" s="213">
        <v>54017516.799999997</v>
      </c>
    </row>
    <row r="1039" spans="1:2">
      <c r="A1039" s="178" t="s">
        <v>1087</v>
      </c>
      <c r="B1039" s="214">
        <v>54017516.799999997</v>
      </c>
    </row>
    <row r="1040" spans="1:2">
      <c r="A1040" s="177" t="s">
        <v>1766</v>
      </c>
      <c r="B1040" s="213">
        <v>394111964.39999998</v>
      </c>
    </row>
    <row r="1041" spans="1:2">
      <c r="A1041" s="178" t="s">
        <v>1093</v>
      </c>
      <c r="B1041" s="214">
        <v>394111964.39999998</v>
      </c>
    </row>
    <row r="1042" spans="1:2">
      <c r="A1042" s="177" t="s">
        <v>1767</v>
      </c>
      <c r="B1042" s="213">
        <v>394268971.60000002</v>
      </c>
    </row>
    <row r="1043" spans="1:2">
      <c r="A1043" s="178" t="s">
        <v>1058</v>
      </c>
      <c r="B1043" s="214">
        <v>394268971.60000002</v>
      </c>
    </row>
    <row r="1044" spans="1:2">
      <c r="A1044" s="177" t="s">
        <v>1768</v>
      </c>
      <c r="B1044" s="213">
        <v>395187122.39999998</v>
      </c>
    </row>
    <row r="1045" spans="1:2">
      <c r="A1045" s="178" t="s">
        <v>1094</v>
      </c>
      <c r="B1045" s="214">
        <v>395187122.39999998</v>
      </c>
    </row>
    <row r="1046" spans="1:2">
      <c r="A1046" s="177" t="s">
        <v>1769</v>
      </c>
      <c r="B1046" s="213">
        <v>394709505.68000001</v>
      </c>
    </row>
    <row r="1047" spans="1:2">
      <c r="A1047" s="178" t="s">
        <v>1094</v>
      </c>
      <c r="B1047" s="214">
        <v>394709505.68000001</v>
      </c>
    </row>
    <row r="1048" spans="1:2">
      <c r="A1048" s="177" t="s">
        <v>1770</v>
      </c>
      <c r="B1048" s="213">
        <v>277263000.81</v>
      </c>
    </row>
    <row r="1049" spans="1:2">
      <c r="A1049" s="178" t="s">
        <v>1095</v>
      </c>
      <c r="B1049" s="214">
        <v>277263000.81</v>
      </c>
    </row>
    <row r="1050" spans="1:2">
      <c r="A1050" s="177" t="s">
        <v>1771</v>
      </c>
      <c r="B1050" s="213">
        <v>119455854.34999999</v>
      </c>
    </row>
    <row r="1051" spans="1:2">
      <c r="A1051" s="178" t="s">
        <v>1095</v>
      </c>
      <c r="B1051" s="214">
        <v>119455854.34999999</v>
      </c>
    </row>
    <row r="1052" spans="1:2">
      <c r="A1052" s="177" t="s">
        <v>1772</v>
      </c>
      <c r="B1052" s="213">
        <v>397068001.16000003</v>
      </c>
    </row>
    <row r="1053" spans="1:2">
      <c r="A1053" s="178" t="s">
        <v>1096</v>
      </c>
      <c r="B1053" s="214">
        <v>397068001.16000003</v>
      </c>
    </row>
    <row r="1054" spans="1:2">
      <c r="A1054" s="176" t="s">
        <v>564</v>
      </c>
      <c r="B1054" s="212">
        <v>903933980</v>
      </c>
    </row>
    <row r="1055" spans="1:2">
      <c r="A1055" s="177" t="s">
        <v>915</v>
      </c>
      <c r="B1055" s="216"/>
    </row>
    <row r="1056" spans="1:2">
      <c r="A1056" s="178" t="s">
        <v>1077</v>
      </c>
      <c r="B1056" s="215"/>
    </row>
    <row r="1057" spans="1:2">
      <c r="A1057" s="177" t="s">
        <v>1773</v>
      </c>
      <c r="B1057" s="213">
        <v>34400000</v>
      </c>
    </row>
    <row r="1058" spans="1:2">
      <c r="A1058" s="178" t="s">
        <v>1077</v>
      </c>
      <c r="B1058" s="214">
        <v>34400000</v>
      </c>
    </row>
    <row r="1059" spans="1:2">
      <c r="A1059" s="177" t="s">
        <v>1774</v>
      </c>
      <c r="B1059" s="213">
        <v>34600000</v>
      </c>
    </row>
    <row r="1060" spans="1:2">
      <c r="A1060" s="178" t="s">
        <v>1077</v>
      </c>
      <c r="B1060" s="214">
        <v>34600000</v>
      </c>
    </row>
    <row r="1061" spans="1:2">
      <c r="A1061" s="177" t="s">
        <v>1775</v>
      </c>
      <c r="B1061" s="213">
        <v>69200000</v>
      </c>
    </row>
    <row r="1062" spans="1:2">
      <c r="A1062" s="178" t="s">
        <v>1078</v>
      </c>
      <c r="B1062" s="214">
        <v>69200000</v>
      </c>
    </row>
    <row r="1063" spans="1:2">
      <c r="A1063" s="177" t="s">
        <v>1776</v>
      </c>
      <c r="B1063" s="213">
        <v>65284000</v>
      </c>
    </row>
    <row r="1064" spans="1:2">
      <c r="A1064" s="178" t="s">
        <v>1078</v>
      </c>
      <c r="B1064" s="214">
        <v>65284000</v>
      </c>
    </row>
    <row r="1065" spans="1:2">
      <c r="A1065" s="177" t="s">
        <v>1777</v>
      </c>
      <c r="B1065" s="213">
        <v>68720000</v>
      </c>
    </row>
    <row r="1066" spans="1:2">
      <c r="A1066" s="178" t="s">
        <v>1060</v>
      </c>
      <c r="B1066" s="214">
        <v>68720000</v>
      </c>
    </row>
    <row r="1067" spans="1:2">
      <c r="A1067" s="177" t="s">
        <v>1778</v>
      </c>
      <c r="B1067" s="213">
        <v>68720000</v>
      </c>
    </row>
    <row r="1068" spans="1:2">
      <c r="A1068" s="178" t="s">
        <v>1060</v>
      </c>
      <c r="B1068" s="214">
        <v>68720000</v>
      </c>
    </row>
    <row r="1069" spans="1:2">
      <c r="A1069" s="177" t="s">
        <v>1779</v>
      </c>
      <c r="B1069" s="213">
        <v>13760000</v>
      </c>
    </row>
    <row r="1070" spans="1:2">
      <c r="A1070" s="178" t="s">
        <v>1060</v>
      </c>
      <c r="B1070" s="214">
        <v>13760000</v>
      </c>
    </row>
    <row r="1071" spans="1:2">
      <c r="A1071" s="177" t="s">
        <v>1780</v>
      </c>
      <c r="B1071" s="213">
        <v>69420000</v>
      </c>
    </row>
    <row r="1072" spans="1:2">
      <c r="A1072" s="178" t="s">
        <v>1060</v>
      </c>
      <c r="B1072" s="214">
        <v>69420000</v>
      </c>
    </row>
    <row r="1073" spans="1:2">
      <c r="A1073" s="177" t="s">
        <v>1781</v>
      </c>
      <c r="B1073" s="213">
        <v>69019980</v>
      </c>
    </row>
    <row r="1074" spans="1:2">
      <c r="A1074" s="178" t="s">
        <v>1075</v>
      </c>
      <c r="B1074" s="214">
        <v>69019980</v>
      </c>
    </row>
    <row r="1075" spans="1:2">
      <c r="A1075" s="177" t="s">
        <v>1782</v>
      </c>
      <c r="B1075" s="213">
        <v>69400000</v>
      </c>
    </row>
    <row r="1076" spans="1:2">
      <c r="A1076" s="178" t="s">
        <v>1079</v>
      </c>
      <c r="B1076" s="214">
        <v>69400000</v>
      </c>
    </row>
    <row r="1077" spans="1:2">
      <c r="A1077" s="177" t="s">
        <v>1783</v>
      </c>
      <c r="B1077" s="213">
        <v>69220000</v>
      </c>
    </row>
    <row r="1078" spans="1:2">
      <c r="A1078" s="178" t="s">
        <v>1079</v>
      </c>
      <c r="B1078" s="214">
        <v>69220000</v>
      </c>
    </row>
    <row r="1079" spans="1:2">
      <c r="A1079" s="177" t="s">
        <v>1784</v>
      </c>
      <c r="B1079" s="213">
        <v>65550000</v>
      </c>
    </row>
    <row r="1080" spans="1:2">
      <c r="A1080" s="178" t="s">
        <v>1079</v>
      </c>
      <c r="B1080" s="214">
        <v>65550000</v>
      </c>
    </row>
    <row r="1081" spans="1:2">
      <c r="A1081" s="177" t="s">
        <v>1785</v>
      </c>
      <c r="B1081" s="213">
        <v>68820000</v>
      </c>
    </row>
    <row r="1082" spans="1:2">
      <c r="A1082" s="178" t="s">
        <v>1080</v>
      </c>
      <c r="B1082" s="214">
        <v>68820000</v>
      </c>
    </row>
    <row r="1083" spans="1:2">
      <c r="A1083" s="177" t="s">
        <v>1786</v>
      </c>
      <c r="B1083" s="213">
        <v>68800000</v>
      </c>
    </row>
    <row r="1084" spans="1:2">
      <c r="A1084" s="178" t="s">
        <v>1080</v>
      </c>
      <c r="B1084" s="214">
        <v>68800000</v>
      </c>
    </row>
    <row r="1085" spans="1:2">
      <c r="A1085" s="177" t="s">
        <v>1787</v>
      </c>
      <c r="B1085" s="213">
        <v>69020000</v>
      </c>
    </row>
    <row r="1086" spans="1:2">
      <c r="A1086" s="178" t="s">
        <v>1081</v>
      </c>
      <c r="B1086" s="214">
        <v>69020000</v>
      </c>
    </row>
    <row r="1087" spans="1:2">
      <c r="A1087" s="176" t="s">
        <v>565</v>
      </c>
      <c r="B1087" s="212">
        <v>51365206</v>
      </c>
    </row>
    <row r="1088" spans="1:2">
      <c r="A1088" s="177" t="s">
        <v>1788</v>
      </c>
      <c r="B1088" s="213">
        <v>3550999</v>
      </c>
    </row>
    <row r="1089" spans="1:2">
      <c r="A1089" s="178" t="s">
        <v>1080</v>
      </c>
      <c r="B1089" s="214">
        <v>3550999</v>
      </c>
    </row>
    <row r="1090" spans="1:2">
      <c r="A1090" s="177" t="s">
        <v>1789</v>
      </c>
      <c r="B1090" s="213">
        <v>17066005</v>
      </c>
    </row>
    <row r="1091" spans="1:2">
      <c r="A1091" s="178" t="s">
        <v>1085</v>
      </c>
      <c r="B1091" s="214">
        <v>17066005</v>
      </c>
    </row>
    <row r="1092" spans="1:2">
      <c r="A1092" s="177" t="s">
        <v>1790</v>
      </c>
      <c r="B1092" s="213">
        <v>6826402</v>
      </c>
    </row>
    <row r="1093" spans="1:2">
      <c r="A1093" s="178" t="s">
        <v>1092</v>
      </c>
      <c r="B1093" s="214">
        <v>6826402</v>
      </c>
    </row>
    <row r="1094" spans="1:2">
      <c r="A1094" s="177" t="s">
        <v>1791</v>
      </c>
      <c r="B1094" s="213">
        <v>6826400</v>
      </c>
    </row>
    <row r="1095" spans="1:2">
      <c r="A1095" s="178" t="s">
        <v>1093</v>
      </c>
      <c r="B1095" s="214">
        <v>6826400</v>
      </c>
    </row>
    <row r="1096" spans="1:2">
      <c r="A1096" s="177" t="s">
        <v>1792</v>
      </c>
      <c r="B1096" s="213">
        <v>6826400</v>
      </c>
    </row>
    <row r="1097" spans="1:2">
      <c r="A1097" s="178" t="s">
        <v>1058</v>
      </c>
      <c r="B1097" s="214">
        <v>6826400</v>
      </c>
    </row>
    <row r="1098" spans="1:2">
      <c r="A1098" s="177" t="s">
        <v>1793</v>
      </c>
      <c r="B1098" s="213">
        <v>10269000</v>
      </c>
    </row>
    <row r="1099" spans="1:2">
      <c r="A1099" s="178" t="s">
        <v>1096</v>
      </c>
      <c r="B1099" s="214">
        <v>10269000</v>
      </c>
    </row>
    <row r="1100" spans="1:2">
      <c r="A1100" s="176" t="s">
        <v>1794</v>
      </c>
      <c r="B1100" s="212">
        <v>34150000</v>
      </c>
    </row>
    <row r="1101" spans="1:2">
      <c r="A1101" s="177" t="s">
        <v>1795</v>
      </c>
      <c r="B1101" s="213">
        <v>34150000</v>
      </c>
    </row>
    <row r="1102" spans="1:2">
      <c r="A1102" s="178" t="s">
        <v>1089</v>
      </c>
      <c r="B1102" s="214">
        <v>34150000</v>
      </c>
    </row>
    <row r="1103" spans="1:2">
      <c r="A1103" s="176" t="s">
        <v>1796</v>
      </c>
      <c r="B1103" s="212">
        <v>444206568</v>
      </c>
    </row>
    <row r="1104" spans="1:2">
      <c r="A1104" s="177" t="s">
        <v>1797</v>
      </c>
      <c r="B1104" s="213">
        <v>490448</v>
      </c>
    </row>
    <row r="1105" spans="1:2">
      <c r="A1105" s="178" t="s">
        <v>1093</v>
      </c>
      <c r="B1105" s="214">
        <v>490448</v>
      </c>
    </row>
    <row r="1106" spans="1:2">
      <c r="A1106" s="177" t="s">
        <v>1798</v>
      </c>
      <c r="B1106" s="213">
        <v>68264020</v>
      </c>
    </row>
    <row r="1107" spans="1:2">
      <c r="A1107" s="178" t="s">
        <v>1085</v>
      </c>
      <c r="B1107" s="214">
        <v>68264020</v>
      </c>
    </row>
    <row r="1108" spans="1:2">
      <c r="A1108" s="178" t="s">
        <v>1086</v>
      </c>
      <c r="B1108" s="215"/>
    </row>
    <row r="1109" spans="1:2">
      <c r="A1109" s="177" t="s">
        <v>1799</v>
      </c>
      <c r="B1109" s="213">
        <v>68264000</v>
      </c>
    </row>
    <row r="1110" spans="1:2">
      <c r="A1110" s="178" t="s">
        <v>1087</v>
      </c>
      <c r="B1110" s="214">
        <v>68264000</v>
      </c>
    </row>
    <row r="1111" spans="1:2">
      <c r="A1111" s="177" t="s">
        <v>1800</v>
      </c>
      <c r="B1111" s="213">
        <v>170660100</v>
      </c>
    </row>
    <row r="1112" spans="1:2">
      <c r="A1112" s="178" t="s">
        <v>1088</v>
      </c>
      <c r="B1112" s="214">
        <v>85330050</v>
      </c>
    </row>
    <row r="1113" spans="1:2">
      <c r="A1113" s="178" t="s">
        <v>1089</v>
      </c>
      <c r="B1113" s="214">
        <v>85330050</v>
      </c>
    </row>
    <row r="1114" spans="1:2">
      <c r="A1114" s="177" t="s">
        <v>1801</v>
      </c>
      <c r="B1114" s="213">
        <v>68264000</v>
      </c>
    </row>
    <row r="1115" spans="1:2">
      <c r="A1115" s="178" t="s">
        <v>1093</v>
      </c>
      <c r="B1115" s="214">
        <v>68264000</v>
      </c>
    </row>
    <row r="1116" spans="1:2">
      <c r="A1116" s="177" t="s">
        <v>1802</v>
      </c>
      <c r="B1116" s="213">
        <v>68264000</v>
      </c>
    </row>
    <row r="1117" spans="1:2">
      <c r="A1117" s="178" t="s">
        <v>1095</v>
      </c>
      <c r="B1117" s="214">
        <v>68264000</v>
      </c>
    </row>
    <row r="1118" spans="1:2">
      <c r="A1118" s="176" t="s">
        <v>566</v>
      </c>
      <c r="B1118" s="212">
        <v>179600800</v>
      </c>
    </row>
    <row r="1119" spans="1:2">
      <c r="A1119" s="177" t="s">
        <v>1803</v>
      </c>
      <c r="B1119" s="213">
        <v>60000000</v>
      </c>
    </row>
    <row r="1120" spans="1:2">
      <c r="A1120" s="178" t="s">
        <v>1078</v>
      </c>
      <c r="B1120" s="214">
        <v>60000000</v>
      </c>
    </row>
    <row r="1121" spans="1:2">
      <c r="A1121" s="177" t="s">
        <v>1804</v>
      </c>
      <c r="B1121" s="213">
        <v>60000000</v>
      </c>
    </row>
    <row r="1122" spans="1:2">
      <c r="A1122" s="178" t="s">
        <v>1082</v>
      </c>
      <c r="B1122" s="214">
        <v>60000000</v>
      </c>
    </row>
    <row r="1123" spans="1:2">
      <c r="A1123" s="177" t="s">
        <v>1805</v>
      </c>
      <c r="B1123" s="213">
        <v>59600800</v>
      </c>
    </row>
    <row r="1124" spans="1:2">
      <c r="A1124" s="178" t="s">
        <v>1092</v>
      </c>
      <c r="B1124" s="214">
        <v>59600800</v>
      </c>
    </row>
    <row r="1125" spans="1:2">
      <c r="A1125" s="176" t="s">
        <v>567</v>
      </c>
      <c r="B1125" s="212">
        <v>398678332.89999998</v>
      </c>
    </row>
    <row r="1126" spans="1:2">
      <c r="A1126" s="177" t="s">
        <v>1806</v>
      </c>
      <c r="B1126" s="213">
        <v>398678332.89999998</v>
      </c>
    </row>
    <row r="1127" spans="1:2">
      <c r="A1127" s="178" t="s">
        <v>1094</v>
      </c>
      <c r="B1127" s="214">
        <v>398678332.89999998</v>
      </c>
    </row>
    <row r="1128" spans="1:2">
      <c r="A1128" s="176" t="s">
        <v>916</v>
      </c>
      <c r="B1128" s="212">
        <v>6612064.7999999998</v>
      </c>
    </row>
    <row r="1129" spans="1:2">
      <c r="A1129" s="177" t="s">
        <v>1807</v>
      </c>
      <c r="B1129" s="213">
        <v>6612064.7999999998</v>
      </c>
    </row>
    <row r="1130" spans="1:2">
      <c r="A1130" s="178" t="s">
        <v>1072</v>
      </c>
      <c r="B1130" s="214">
        <v>6612064.7999999998</v>
      </c>
    </row>
    <row r="1131" spans="1:2" ht="22.5">
      <c r="A1131" s="176" t="s">
        <v>1808</v>
      </c>
      <c r="B1131" s="212">
        <v>27587998</v>
      </c>
    </row>
    <row r="1132" spans="1:2">
      <c r="A1132" s="177" t="s">
        <v>1809</v>
      </c>
      <c r="B1132" s="213">
        <v>6905998</v>
      </c>
    </row>
    <row r="1133" spans="1:2">
      <c r="A1133" s="178" t="s">
        <v>1079</v>
      </c>
      <c r="B1133" s="214">
        <v>6905998</v>
      </c>
    </row>
    <row r="1134" spans="1:2">
      <c r="A1134" s="177" t="s">
        <v>1810</v>
      </c>
      <c r="B1134" s="213">
        <v>20682000</v>
      </c>
    </row>
    <row r="1135" spans="1:2">
      <c r="A1135" s="178" t="s">
        <v>1081</v>
      </c>
      <c r="B1135" s="214">
        <v>20682000</v>
      </c>
    </row>
    <row r="1136" spans="1:2">
      <c r="A1136" s="176" t="s">
        <v>569</v>
      </c>
      <c r="B1136" s="212">
        <v>89403330</v>
      </c>
    </row>
    <row r="1137" spans="1:2">
      <c r="A1137" s="177" t="s">
        <v>1811</v>
      </c>
      <c r="B1137" s="213">
        <v>89403330</v>
      </c>
    </row>
    <row r="1138" spans="1:2">
      <c r="A1138" s="178" t="s">
        <v>1096</v>
      </c>
      <c r="B1138" s="214">
        <v>89403330</v>
      </c>
    </row>
    <row r="1139" spans="1:2">
      <c r="A1139" s="176" t="s">
        <v>917</v>
      </c>
      <c r="B1139" s="212">
        <v>15000025</v>
      </c>
    </row>
    <row r="1140" spans="1:2">
      <c r="A1140" s="177" t="s">
        <v>1812</v>
      </c>
      <c r="B1140" s="213">
        <v>15000025</v>
      </c>
    </row>
    <row r="1141" spans="1:2">
      <c r="A1141" s="178" t="s">
        <v>1067</v>
      </c>
      <c r="B1141" s="214">
        <v>15000025</v>
      </c>
    </row>
    <row r="1142" spans="1:2">
      <c r="A1142" s="176" t="s">
        <v>570</v>
      </c>
      <c r="B1142" s="212">
        <v>365760120</v>
      </c>
    </row>
    <row r="1143" spans="1:2">
      <c r="A1143" s="177" t="s">
        <v>758</v>
      </c>
      <c r="B1143" s="216"/>
    </row>
    <row r="1144" spans="1:2">
      <c r="A1144" s="178" t="s">
        <v>1077</v>
      </c>
      <c r="B1144" s="215"/>
    </row>
    <row r="1145" spans="1:2">
      <c r="A1145" s="178" t="s">
        <v>1080</v>
      </c>
      <c r="B1145" s="215"/>
    </row>
    <row r="1146" spans="1:2">
      <c r="A1146" s="177" t="s">
        <v>759</v>
      </c>
      <c r="B1146" s="216"/>
    </row>
    <row r="1147" spans="1:2">
      <c r="A1147" s="178" t="s">
        <v>1077</v>
      </c>
      <c r="B1147" s="215"/>
    </row>
    <row r="1148" spans="1:2">
      <c r="A1148" s="178" t="s">
        <v>1080</v>
      </c>
      <c r="B1148" s="215"/>
    </row>
    <row r="1149" spans="1:2">
      <c r="A1149" s="177" t="s">
        <v>760</v>
      </c>
      <c r="B1149" s="216"/>
    </row>
    <row r="1150" spans="1:2">
      <c r="A1150" s="178" t="s">
        <v>1077</v>
      </c>
      <c r="B1150" s="215"/>
    </row>
    <row r="1151" spans="1:2">
      <c r="A1151" s="178" t="s">
        <v>1080</v>
      </c>
      <c r="B1151" s="215"/>
    </row>
    <row r="1152" spans="1:2">
      <c r="A1152" s="178" t="s">
        <v>1083</v>
      </c>
      <c r="B1152" s="215"/>
    </row>
    <row r="1153" spans="1:2">
      <c r="A1153" s="177" t="s">
        <v>761</v>
      </c>
      <c r="B1153" s="216"/>
    </row>
    <row r="1154" spans="1:2">
      <c r="A1154" s="178" t="s">
        <v>1077</v>
      </c>
      <c r="B1154" s="215"/>
    </row>
    <row r="1155" spans="1:2">
      <c r="A1155" s="178" t="s">
        <v>1083</v>
      </c>
      <c r="B1155" s="215"/>
    </row>
    <row r="1156" spans="1:2">
      <c r="A1156" s="177" t="s">
        <v>762</v>
      </c>
      <c r="B1156" s="216"/>
    </row>
    <row r="1157" spans="1:2">
      <c r="A1157" s="178" t="s">
        <v>1077</v>
      </c>
      <c r="B1157" s="215"/>
    </row>
    <row r="1158" spans="1:2">
      <c r="A1158" s="178" t="s">
        <v>1083</v>
      </c>
      <c r="B1158" s="215"/>
    </row>
    <row r="1159" spans="1:2">
      <c r="A1159" s="178" t="s">
        <v>1086</v>
      </c>
      <c r="B1159" s="215"/>
    </row>
    <row r="1160" spans="1:2">
      <c r="A1160" s="177" t="s">
        <v>918</v>
      </c>
      <c r="B1160" s="216"/>
    </row>
    <row r="1161" spans="1:2">
      <c r="A1161" s="178" t="s">
        <v>1077</v>
      </c>
      <c r="B1161" s="215"/>
    </row>
    <row r="1162" spans="1:2">
      <c r="A1162" s="178" t="s">
        <v>1083</v>
      </c>
      <c r="B1162" s="215"/>
    </row>
    <row r="1163" spans="1:2">
      <c r="A1163" s="178" t="s">
        <v>1086</v>
      </c>
      <c r="B1163" s="215"/>
    </row>
    <row r="1164" spans="1:2">
      <c r="A1164" s="178" t="s">
        <v>1096</v>
      </c>
      <c r="B1164" s="215"/>
    </row>
    <row r="1165" spans="1:2">
      <c r="A1165" s="177" t="s">
        <v>919</v>
      </c>
      <c r="B1165" s="213">
        <v>152400120</v>
      </c>
    </row>
    <row r="1166" spans="1:2">
      <c r="A1166" s="178" t="s">
        <v>1077</v>
      </c>
      <c r="B1166" s="215"/>
    </row>
    <row r="1167" spans="1:2">
      <c r="A1167" s="178" t="s">
        <v>1096</v>
      </c>
      <c r="B1167" s="214">
        <v>152400120</v>
      </c>
    </row>
    <row r="1168" spans="1:2">
      <c r="A1168" s="177" t="s">
        <v>920</v>
      </c>
      <c r="B1168" s="213">
        <v>213360000</v>
      </c>
    </row>
    <row r="1169" spans="1:2">
      <c r="A1169" s="178" t="s">
        <v>1077</v>
      </c>
      <c r="B1169" s="215"/>
    </row>
    <row r="1170" spans="1:2">
      <c r="A1170" s="178" t="s">
        <v>1083</v>
      </c>
      <c r="B1170" s="214">
        <v>213360000</v>
      </c>
    </row>
    <row r="1171" spans="1:2">
      <c r="A1171" s="178" t="s">
        <v>1096</v>
      </c>
      <c r="B1171" s="215"/>
    </row>
    <row r="1172" spans="1:2">
      <c r="A1172" s="177" t="s">
        <v>921</v>
      </c>
      <c r="B1172" s="216"/>
    </row>
    <row r="1173" spans="1:2">
      <c r="A1173" s="178" t="s">
        <v>1077</v>
      </c>
      <c r="B1173" s="215"/>
    </row>
    <row r="1174" spans="1:2">
      <c r="A1174" s="178" t="s">
        <v>1096</v>
      </c>
      <c r="B1174" s="215"/>
    </row>
    <row r="1175" spans="1:2">
      <c r="A1175" s="177" t="s">
        <v>922</v>
      </c>
      <c r="B1175" s="216"/>
    </row>
    <row r="1176" spans="1:2">
      <c r="A1176" s="178" t="s">
        <v>1077</v>
      </c>
      <c r="B1176" s="215"/>
    </row>
    <row r="1177" spans="1:2">
      <c r="A1177" s="177" t="s">
        <v>923</v>
      </c>
      <c r="B1177" s="216"/>
    </row>
    <row r="1178" spans="1:2">
      <c r="A1178" s="178" t="s">
        <v>1077</v>
      </c>
      <c r="B1178" s="215"/>
    </row>
    <row r="1179" spans="1:2">
      <c r="A1179" s="178" t="s">
        <v>1078</v>
      </c>
      <c r="B1179" s="215"/>
    </row>
    <row r="1180" spans="1:2">
      <c r="A1180" s="178" t="s">
        <v>1096</v>
      </c>
      <c r="B1180" s="215"/>
    </row>
    <row r="1181" spans="1:2">
      <c r="A1181" s="176" t="s">
        <v>571</v>
      </c>
      <c r="B1181" s="212">
        <v>770825030</v>
      </c>
    </row>
    <row r="1182" spans="1:2">
      <c r="A1182" s="177" t="s">
        <v>1813</v>
      </c>
      <c r="B1182" s="213">
        <v>17275000</v>
      </c>
    </row>
    <row r="1183" spans="1:2">
      <c r="A1183" s="178" t="s">
        <v>1077</v>
      </c>
      <c r="B1183" s="214">
        <v>17275000</v>
      </c>
    </row>
    <row r="1184" spans="1:2">
      <c r="A1184" s="177" t="s">
        <v>1814</v>
      </c>
      <c r="B1184" s="213">
        <v>13840000</v>
      </c>
    </row>
    <row r="1185" spans="1:2">
      <c r="A1185" s="178" t="s">
        <v>1077</v>
      </c>
      <c r="B1185" s="214">
        <v>13840000</v>
      </c>
    </row>
    <row r="1186" spans="1:2">
      <c r="A1186" s="177" t="s">
        <v>1815</v>
      </c>
      <c r="B1186" s="213">
        <v>34450000</v>
      </c>
    </row>
    <row r="1187" spans="1:2">
      <c r="A1187" s="178" t="s">
        <v>1075</v>
      </c>
      <c r="B1187" s="214">
        <v>34450000</v>
      </c>
    </row>
    <row r="1188" spans="1:2">
      <c r="A1188" s="177" t="s">
        <v>1816</v>
      </c>
      <c r="B1188" s="213">
        <v>28000000</v>
      </c>
    </row>
    <row r="1189" spans="1:2">
      <c r="A1189" s="178" t="s">
        <v>1079</v>
      </c>
      <c r="B1189" s="214">
        <v>28000000</v>
      </c>
    </row>
    <row r="1190" spans="1:2">
      <c r="A1190" s="177" t="s">
        <v>1817</v>
      </c>
      <c r="B1190" s="213">
        <v>41340012</v>
      </c>
    </row>
    <row r="1191" spans="1:2">
      <c r="A1191" s="178" t="s">
        <v>1079</v>
      </c>
      <c r="B1191" s="214">
        <v>41340012</v>
      </c>
    </row>
    <row r="1192" spans="1:2">
      <c r="A1192" s="177" t="s">
        <v>1818</v>
      </c>
      <c r="B1192" s="213">
        <v>44657600</v>
      </c>
    </row>
    <row r="1193" spans="1:2">
      <c r="A1193" s="178" t="s">
        <v>1081</v>
      </c>
      <c r="B1193" s="214">
        <v>44657600</v>
      </c>
    </row>
    <row r="1194" spans="1:2">
      <c r="A1194" s="177" t="s">
        <v>1819</v>
      </c>
      <c r="B1194" s="213">
        <v>68820000</v>
      </c>
    </row>
    <row r="1195" spans="1:2">
      <c r="A1195" s="178" t="s">
        <v>1063</v>
      </c>
      <c r="B1195" s="214">
        <v>68820000</v>
      </c>
    </row>
    <row r="1196" spans="1:2">
      <c r="A1196" s="177" t="s">
        <v>1820</v>
      </c>
      <c r="B1196" s="213">
        <v>40958400</v>
      </c>
    </row>
    <row r="1197" spans="1:2">
      <c r="A1197" s="178" t="s">
        <v>1083</v>
      </c>
      <c r="B1197" s="214">
        <v>40958400</v>
      </c>
    </row>
    <row r="1198" spans="1:2">
      <c r="A1198" s="177" t="s">
        <v>1821</v>
      </c>
      <c r="B1198" s="213">
        <v>78526600</v>
      </c>
    </row>
    <row r="1199" spans="1:2">
      <c r="A1199" s="178" t="s">
        <v>1085</v>
      </c>
      <c r="B1199" s="214">
        <v>78526600</v>
      </c>
    </row>
    <row r="1200" spans="1:2">
      <c r="A1200" s="177" t="s">
        <v>1822</v>
      </c>
      <c r="B1200" s="213">
        <v>44395000</v>
      </c>
    </row>
    <row r="1201" spans="1:2">
      <c r="A1201" s="178" t="s">
        <v>1087</v>
      </c>
      <c r="B1201" s="214">
        <v>44395000</v>
      </c>
    </row>
    <row r="1202" spans="1:2">
      <c r="A1202" s="177" t="s">
        <v>1823</v>
      </c>
      <c r="B1202" s="213">
        <v>37545200</v>
      </c>
    </row>
    <row r="1203" spans="1:2">
      <c r="A1203" s="178" t="s">
        <v>1089</v>
      </c>
      <c r="B1203" s="214">
        <v>37545200</v>
      </c>
    </row>
    <row r="1204" spans="1:2">
      <c r="A1204" s="177" t="s">
        <v>1824</v>
      </c>
      <c r="B1204" s="213">
        <v>34132000</v>
      </c>
    </row>
    <row r="1205" spans="1:2">
      <c r="A1205" s="178" t="s">
        <v>1091</v>
      </c>
      <c r="B1205" s="214">
        <v>34132000</v>
      </c>
    </row>
    <row r="1206" spans="1:2">
      <c r="A1206" s="177" t="s">
        <v>1825</v>
      </c>
      <c r="B1206" s="213">
        <v>6826400</v>
      </c>
    </row>
    <row r="1207" spans="1:2">
      <c r="A1207" s="178" t="s">
        <v>1091</v>
      </c>
      <c r="B1207" s="214">
        <v>6826400</v>
      </c>
    </row>
    <row r="1208" spans="1:2">
      <c r="A1208" s="177" t="s">
        <v>1826</v>
      </c>
      <c r="B1208" s="213">
        <v>6826400</v>
      </c>
    </row>
    <row r="1209" spans="1:2">
      <c r="A1209" s="178" t="s">
        <v>1091</v>
      </c>
      <c r="B1209" s="214">
        <v>6826400</v>
      </c>
    </row>
    <row r="1210" spans="1:2">
      <c r="A1210" s="177" t="s">
        <v>1827</v>
      </c>
      <c r="B1210" s="213">
        <v>47784800</v>
      </c>
    </row>
    <row r="1211" spans="1:2">
      <c r="A1211" s="178" t="s">
        <v>1093</v>
      </c>
      <c r="B1211" s="214">
        <v>47784800</v>
      </c>
    </row>
    <row r="1212" spans="1:2">
      <c r="A1212" s="177" t="s">
        <v>1828</v>
      </c>
      <c r="B1212" s="213">
        <v>98982800</v>
      </c>
    </row>
    <row r="1213" spans="1:2">
      <c r="A1213" s="178" t="s">
        <v>1058</v>
      </c>
      <c r="B1213" s="214">
        <v>98982800</v>
      </c>
    </row>
    <row r="1214" spans="1:2">
      <c r="A1214" s="178" t="s">
        <v>1094</v>
      </c>
      <c r="B1214" s="215"/>
    </row>
    <row r="1215" spans="1:2">
      <c r="A1215" s="177" t="s">
        <v>1829</v>
      </c>
      <c r="B1215" s="213">
        <v>64850800</v>
      </c>
    </row>
    <row r="1216" spans="1:2">
      <c r="A1216" s="178" t="s">
        <v>1094</v>
      </c>
      <c r="B1216" s="214">
        <v>64850800</v>
      </c>
    </row>
    <row r="1217" spans="1:2">
      <c r="A1217" s="177" t="s">
        <v>1830</v>
      </c>
      <c r="B1217" s="213">
        <v>61614018</v>
      </c>
    </row>
    <row r="1218" spans="1:2">
      <c r="A1218" s="178" t="s">
        <v>1096</v>
      </c>
      <c r="B1218" s="214">
        <v>61614018</v>
      </c>
    </row>
    <row r="1219" spans="1:2">
      <c r="A1219" s="176" t="s">
        <v>572</v>
      </c>
      <c r="B1219" s="212">
        <v>14905000</v>
      </c>
    </row>
    <row r="1220" spans="1:2">
      <c r="A1220" s="177" t="s">
        <v>1831</v>
      </c>
      <c r="B1220" s="213">
        <v>14905000</v>
      </c>
    </row>
    <row r="1221" spans="1:2">
      <c r="A1221" s="178" t="s">
        <v>1089</v>
      </c>
      <c r="B1221" s="214">
        <v>14905000</v>
      </c>
    </row>
    <row r="1222" spans="1:2">
      <c r="A1222" s="176" t="s">
        <v>573</v>
      </c>
      <c r="B1222" s="212">
        <v>6000004</v>
      </c>
    </row>
    <row r="1223" spans="1:2">
      <c r="A1223" s="177" t="s">
        <v>1832</v>
      </c>
      <c r="B1223" s="213">
        <v>6000004</v>
      </c>
    </row>
    <row r="1224" spans="1:2">
      <c r="A1224" s="178" t="s">
        <v>1067</v>
      </c>
      <c r="B1224" s="214">
        <v>6000004</v>
      </c>
    </row>
    <row r="1225" spans="1:2">
      <c r="A1225" s="176" t="s">
        <v>924</v>
      </c>
      <c r="B1225" s="212">
        <v>60600000</v>
      </c>
    </row>
    <row r="1226" spans="1:2">
      <c r="A1226" s="177" t="s">
        <v>1833</v>
      </c>
      <c r="B1226" s="213">
        <v>60600000</v>
      </c>
    </row>
    <row r="1227" spans="1:2">
      <c r="A1227" s="178" t="s">
        <v>1066</v>
      </c>
      <c r="B1227" s="214">
        <v>60600000</v>
      </c>
    </row>
    <row r="1228" spans="1:2">
      <c r="A1228" s="176" t="s">
        <v>574</v>
      </c>
      <c r="B1228" s="212">
        <v>112660687</v>
      </c>
    </row>
    <row r="1229" spans="1:2">
      <c r="A1229" s="177" t="s">
        <v>1834</v>
      </c>
      <c r="B1229" s="213">
        <v>44381987</v>
      </c>
    </row>
    <row r="1230" spans="1:2">
      <c r="A1230" s="178" t="s">
        <v>1086</v>
      </c>
      <c r="B1230" s="214">
        <v>44381987</v>
      </c>
    </row>
    <row r="1231" spans="1:2">
      <c r="A1231" s="177" t="s">
        <v>1835</v>
      </c>
      <c r="B1231" s="213">
        <v>34132990</v>
      </c>
    </row>
    <row r="1232" spans="1:2">
      <c r="A1232" s="178" t="s">
        <v>1090</v>
      </c>
      <c r="B1232" s="214">
        <v>34132990</v>
      </c>
    </row>
    <row r="1233" spans="1:2">
      <c r="A1233" s="177" t="s">
        <v>1836</v>
      </c>
      <c r="B1233" s="213">
        <v>34145710</v>
      </c>
    </row>
    <row r="1234" spans="1:2">
      <c r="A1234" s="178" t="s">
        <v>1094</v>
      </c>
      <c r="B1234" s="214">
        <v>34145710</v>
      </c>
    </row>
    <row r="1235" spans="1:2">
      <c r="A1235" s="176" t="s">
        <v>575</v>
      </c>
      <c r="B1235" s="212">
        <v>89826800</v>
      </c>
    </row>
    <row r="1236" spans="1:2">
      <c r="A1236" s="177" t="s">
        <v>1837</v>
      </c>
      <c r="B1236" s="213">
        <v>17964800</v>
      </c>
    </row>
    <row r="1237" spans="1:2">
      <c r="A1237" s="178" t="s">
        <v>1077</v>
      </c>
      <c r="B1237" s="214">
        <v>17964800</v>
      </c>
    </row>
    <row r="1238" spans="1:2">
      <c r="A1238" s="177" t="s">
        <v>1838</v>
      </c>
      <c r="B1238" s="213">
        <v>12000000</v>
      </c>
    </row>
    <row r="1239" spans="1:2">
      <c r="A1239" s="178" t="s">
        <v>1081</v>
      </c>
      <c r="B1239" s="214">
        <v>12000000</v>
      </c>
    </row>
    <row r="1240" spans="1:2">
      <c r="A1240" s="177" t="s">
        <v>1839</v>
      </c>
      <c r="B1240" s="213">
        <v>12000000</v>
      </c>
    </row>
    <row r="1241" spans="1:2">
      <c r="A1241" s="178" t="s">
        <v>1063</v>
      </c>
      <c r="B1241" s="214">
        <v>12000000</v>
      </c>
    </row>
    <row r="1242" spans="1:2">
      <c r="A1242" s="177" t="s">
        <v>1840</v>
      </c>
      <c r="B1242" s="213">
        <v>24000000</v>
      </c>
    </row>
    <row r="1243" spans="1:2">
      <c r="A1243" s="178" t="s">
        <v>1088</v>
      </c>
      <c r="B1243" s="214">
        <v>12000000</v>
      </c>
    </row>
    <row r="1244" spans="1:2">
      <c r="A1244" s="178" t="s">
        <v>1089</v>
      </c>
      <c r="B1244" s="214">
        <v>12000000</v>
      </c>
    </row>
    <row r="1245" spans="1:2">
      <c r="A1245" s="177" t="s">
        <v>1841</v>
      </c>
      <c r="B1245" s="213">
        <v>11922000</v>
      </c>
    </row>
    <row r="1246" spans="1:2">
      <c r="A1246" s="178" t="s">
        <v>1093</v>
      </c>
      <c r="B1246" s="214">
        <v>11922000</v>
      </c>
    </row>
    <row r="1247" spans="1:2">
      <c r="A1247" s="177" t="s">
        <v>1842</v>
      </c>
      <c r="B1247" s="213">
        <v>11940000</v>
      </c>
    </row>
    <row r="1248" spans="1:2">
      <c r="A1248" s="178" t="s">
        <v>1095</v>
      </c>
      <c r="B1248" s="214">
        <v>11940000</v>
      </c>
    </row>
    <row r="1249" spans="1:2">
      <c r="A1249" s="176" t="s">
        <v>1843</v>
      </c>
      <c r="B1249" s="212">
        <v>3000000</v>
      </c>
    </row>
    <row r="1250" spans="1:2">
      <c r="A1250" s="177" t="s">
        <v>1844</v>
      </c>
      <c r="B1250" s="213">
        <v>3000000</v>
      </c>
    </row>
    <row r="1251" spans="1:2">
      <c r="A1251" s="178" t="s">
        <v>1060</v>
      </c>
      <c r="B1251" s="214">
        <v>3000000</v>
      </c>
    </row>
    <row r="1252" spans="1:2">
      <c r="A1252" s="176" t="s">
        <v>576</v>
      </c>
      <c r="B1252" s="212">
        <v>5970000</v>
      </c>
    </row>
    <row r="1253" spans="1:2">
      <c r="A1253" s="177" t="s">
        <v>1845</v>
      </c>
      <c r="B1253" s="213">
        <v>5970000</v>
      </c>
    </row>
    <row r="1254" spans="1:2">
      <c r="A1254" s="178" t="s">
        <v>1093</v>
      </c>
      <c r="B1254" s="214">
        <v>5970000</v>
      </c>
    </row>
    <row r="1255" spans="1:2">
      <c r="A1255" s="176" t="s">
        <v>1846</v>
      </c>
      <c r="B1255" s="212">
        <v>8940123</v>
      </c>
    </row>
    <row r="1256" spans="1:2">
      <c r="A1256" s="177" t="s">
        <v>1847</v>
      </c>
      <c r="B1256" s="213">
        <v>8940123</v>
      </c>
    </row>
    <row r="1257" spans="1:2">
      <c r="A1257" s="178" t="s">
        <v>1093</v>
      </c>
      <c r="B1257" s="214">
        <v>8940123</v>
      </c>
    </row>
    <row r="1258" spans="1:2">
      <c r="A1258" s="176" t="s">
        <v>577</v>
      </c>
      <c r="B1258" s="212">
        <v>1082404000</v>
      </c>
    </row>
    <row r="1259" spans="1:2">
      <c r="A1259" s="177" t="s">
        <v>1848</v>
      </c>
      <c r="B1259" s="213">
        <v>482748000</v>
      </c>
    </row>
    <row r="1260" spans="1:2">
      <c r="A1260" s="178" t="s">
        <v>1079</v>
      </c>
      <c r="B1260" s="214">
        <v>482748000</v>
      </c>
    </row>
    <row r="1261" spans="1:2">
      <c r="A1261" s="177" t="s">
        <v>1849</v>
      </c>
      <c r="B1261" s="213">
        <v>68936000</v>
      </c>
    </row>
    <row r="1262" spans="1:2">
      <c r="A1262" s="178" t="s">
        <v>1079</v>
      </c>
      <c r="B1262" s="214">
        <v>68936000</v>
      </c>
    </row>
    <row r="1263" spans="1:2">
      <c r="A1263" s="177" t="s">
        <v>1850</v>
      </c>
      <c r="B1263" s="213">
        <v>171200000</v>
      </c>
    </row>
    <row r="1264" spans="1:2">
      <c r="A1264" s="178" t="s">
        <v>1085</v>
      </c>
      <c r="B1264" s="214">
        <v>171200000</v>
      </c>
    </row>
    <row r="1265" spans="1:2">
      <c r="A1265" s="177" t="s">
        <v>1851</v>
      </c>
      <c r="B1265" s="213">
        <v>171200000</v>
      </c>
    </row>
    <row r="1266" spans="1:2">
      <c r="A1266" s="178" t="s">
        <v>1085</v>
      </c>
      <c r="B1266" s="214">
        <v>171200000</v>
      </c>
    </row>
    <row r="1267" spans="1:2">
      <c r="A1267" s="177" t="s">
        <v>1852</v>
      </c>
      <c r="B1267" s="213">
        <v>188320000</v>
      </c>
    </row>
    <row r="1268" spans="1:2">
      <c r="A1268" s="178" t="s">
        <v>1085</v>
      </c>
      <c r="B1268" s="214">
        <v>188320000</v>
      </c>
    </row>
    <row r="1269" spans="1:2">
      <c r="A1269" s="176" t="s">
        <v>578</v>
      </c>
      <c r="B1269" s="212">
        <v>41880268</v>
      </c>
    </row>
    <row r="1270" spans="1:2">
      <c r="A1270" s="177" t="s">
        <v>1853</v>
      </c>
      <c r="B1270" s="213">
        <v>15000010</v>
      </c>
    </row>
    <row r="1271" spans="1:2">
      <c r="A1271" s="178" t="s">
        <v>1078</v>
      </c>
      <c r="B1271" s="214">
        <v>15000010</v>
      </c>
    </row>
    <row r="1272" spans="1:2">
      <c r="A1272" s="177" t="s">
        <v>1854</v>
      </c>
      <c r="B1272" s="213">
        <v>9000000</v>
      </c>
    </row>
    <row r="1273" spans="1:2">
      <c r="A1273" s="178" t="s">
        <v>1063</v>
      </c>
      <c r="B1273" s="214">
        <v>9000000</v>
      </c>
    </row>
    <row r="1274" spans="1:2">
      <c r="A1274" s="177" t="s">
        <v>1855</v>
      </c>
      <c r="B1274" s="213">
        <v>8940123</v>
      </c>
    </row>
    <row r="1275" spans="1:2">
      <c r="A1275" s="178" t="s">
        <v>1086</v>
      </c>
      <c r="B1275" s="214">
        <v>8940123</v>
      </c>
    </row>
    <row r="1276" spans="1:2">
      <c r="A1276" s="177" t="s">
        <v>1856</v>
      </c>
      <c r="B1276" s="213">
        <v>8940135</v>
      </c>
    </row>
    <row r="1277" spans="1:2">
      <c r="A1277" s="178" t="s">
        <v>1092</v>
      </c>
      <c r="B1277" s="214">
        <v>8940135</v>
      </c>
    </row>
    <row r="1278" spans="1:2">
      <c r="A1278" s="176" t="s">
        <v>925</v>
      </c>
      <c r="B1278" s="212">
        <v>31000000</v>
      </c>
    </row>
    <row r="1279" spans="1:2">
      <c r="A1279" s="177" t="s">
        <v>1857</v>
      </c>
      <c r="B1279" s="213">
        <v>31000000</v>
      </c>
    </row>
    <row r="1280" spans="1:2">
      <c r="A1280" s="178" t="s">
        <v>1063</v>
      </c>
      <c r="B1280" s="214">
        <v>31000000</v>
      </c>
    </row>
    <row r="1281" spans="1:2">
      <c r="A1281" s="176" t="s">
        <v>579</v>
      </c>
      <c r="B1281" s="212">
        <v>598206200</v>
      </c>
    </row>
    <row r="1282" spans="1:2">
      <c r="A1282" s="177" t="s">
        <v>1858</v>
      </c>
      <c r="B1282" s="213">
        <v>300002200</v>
      </c>
    </row>
    <row r="1283" spans="1:2">
      <c r="A1283" s="178" t="s">
        <v>1081</v>
      </c>
      <c r="B1283" s="214">
        <v>300002200</v>
      </c>
    </row>
    <row r="1284" spans="1:2">
      <c r="A1284" s="177" t="s">
        <v>1859</v>
      </c>
      <c r="B1284" s="213">
        <v>298204000</v>
      </c>
    </row>
    <row r="1285" spans="1:2">
      <c r="A1285" s="178" t="s">
        <v>1072</v>
      </c>
      <c r="B1285" s="214">
        <v>298204000</v>
      </c>
    </row>
    <row r="1286" spans="1:2">
      <c r="A1286" s="176" t="s">
        <v>580</v>
      </c>
      <c r="B1286" s="212">
        <v>68290000</v>
      </c>
    </row>
    <row r="1287" spans="1:2">
      <c r="A1287" s="177" t="s">
        <v>1860</v>
      </c>
      <c r="B1287" s="213">
        <v>34140000</v>
      </c>
    </row>
    <row r="1288" spans="1:2">
      <c r="A1288" s="178" t="s">
        <v>1085</v>
      </c>
      <c r="B1288" s="214">
        <v>34140000</v>
      </c>
    </row>
    <row r="1289" spans="1:2">
      <c r="A1289" s="177" t="s">
        <v>1861</v>
      </c>
      <c r="B1289" s="213">
        <v>34150000</v>
      </c>
    </row>
    <row r="1290" spans="1:2">
      <c r="A1290" s="178" t="s">
        <v>1072</v>
      </c>
      <c r="B1290" s="214">
        <v>34150000</v>
      </c>
    </row>
    <row r="1291" spans="1:2">
      <c r="A1291" s="176" t="s">
        <v>1862</v>
      </c>
      <c r="B1291" s="212">
        <v>34140000</v>
      </c>
    </row>
    <row r="1292" spans="1:2">
      <c r="A1292" s="177" t="s">
        <v>1863</v>
      </c>
      <c r="B1292" s="213">
        <v>34140000</v>
      </c>
    </row>
    <row r="1293" spans="1:2">
      <c r="A1293" s="178" t="s">
        <v>1092</v>
      </c>
      <c r="B1293" s="214">
        <v>34140000</v>
      </c>
    </row>
    <row r="1294" spans="1:2">
      <c r="A1294" s="176" t="s">
        <v>581</v>
      </c>
      <c r="B1294" s="212">
        <v>4147078968.9200001</v>
      </c>
    </row>
    <row r="1295" spans="1:2">
      <c r="A1295" s="177" t="s">
        <v>926</v>
      </c>
      <c r="B1295" s="216"/>
    </row>
    <row r="1296" spans="1:2">
      <c r="A1296" s="178" t="s">
        <v>1077</v>
      </c>
      <c r="B1296" s="215"/>
    </row>
    <row r="1297" spans="1:2">
      <c r="A1297" s="177" t="s">
        <v>927</v>
      </c>
      <c r="B1297" s="216"/>
    </row>
    <row r="1298" spans="1:2">
      <c r="A1298" s="178" t="s">
        <v>1077</v>
      </c>
      <c r="B1298" s="215"/>
    </row>
    <row r="1299" spans="1:2">
      <c r="A1299" s="177" t="s">
        <v>1864</v>
      </c>
      <c r="B1299" s="213">
        <v>534060689.85000002</v>
      </c>
    </row>
    <row r="1300" spans="1:2">
      <c r="A1300" s="178" t="s">
        <v>1077</v>
      </c>
      <c r="B1300" s="214">
        <v>534060689.85000002</v>
      </c>
    </row>
    <row r="1301" spans="1:2">
      <c r="A1301" s="178" t="s">
        <v>1078</v>
      </c>
      <c r="B1301" s="215"/>
    </row>
    <row r="1302" spans="1:2">
      <c r="A1302" s="177" t="s">
        <v>1865</v>
      </c>
      <c r="B1302" s="213">
        <v>407139431.77999997</v>
      </c>
    </row>
    <row r="1303" spans="1:2">
      <c r="A1303" s="178" t="s">
        <v>1079</v>
      </c>
      <c r="B1303" s="214">
        <v>407139431.77999997</v>
      </c>
    </row>
    <row r="1304" spans="1:2">
      <c r="A1304" s="177" t="s">
        <v>1866</v>
      </c>
      <c r="B1304" s="213">
        <v>526943468.80000001</v>
      </c>
    </row>
    <row r="1305" spans="1:2">
      <c r="A1305" s="178" t="s">
        <v>1083</v>
      </c>
      <c r="B1305" s="214">
        <v>526943468.80000001</v>
      </c>
    </row>
    <row r="1306" spans="1:2">
      <c r="A1306" s="177" t="s">
        <v>1867</v>
      </c>
      <c r="B1306" s="213">
        <v>521830904.12</v>
      </c>
    </row>
    <row r="1307" spans="1:2">
      <c r="A1307" s="178" t="s">
        <v>1087</v>
      </c>
      <c r="B1307" s="214">
        <v>521830904.12</v>
      </c>
    </row>
    <row r="1308" spans="1:2">
      <c r="A1308" s="177" t="s">
        <v>1868</v>
      </c>
      <c r="B1308" s="213">
        <v>409584033</v>
      </c>
    </row>
    <row r="1309" spans="1:2">
      <c r="A1309" s="178" t="s">
        <v>1090</v>
      </c>
      <c r="B1309" s="214">
        <v>409584033</v>
      </c>
    </row>
    <row r="1310" spans="1:2">
      <c r="A1310" s="177" t="s">
        <v>1869</v>
      </c>
      <c r="B1310" s="213">
        <v>409584033</v>
      </c>
    </row>
    <row r="1311" spans="1:2">
      <c r="A1311" s="178" t="s">
        <v>1090</v>
      </c>
      <c r="B1311" s="214">
        <v>409584033</v>
      </c>
    </row>
    <row r="1312" spans="1:2">
      <c r="A1312" s="177" t="s">
        <v>1870</v>
      </c>
      <c r="B1312" s="213">
        <v>518762408.37</v>
      </c>
    </row>
    <row r="1313" spans="1:2">
      <c r="A1313" s="178" t="s">
        <v>1093</v>
      </c>
      <c r="B1313" s="214">
        <v>518762408.37</v>
      </c>
    </row>
    <row r="1314" spans="1:2">
      <c r="A1314" s="177" t="s">
        <v>1871</v>
      </c>
      <c r="B1314" s="213">
        <v>819174000</v>
      </c>
    </row>
    <row r="1315" spans="1:2">
      <c r="A1315" s="178" t="s">
        <v>1094</v>
      </c>
      <c r="B1315" s="214">
        <v>819174000</v>
      </c>
    </row>
    <row r="1316" spans="1:2">
      <c r="A1316" s="176" t="s">
        <v>928</v>
      </c>
      <c r="B1316" s="212">
        <v>3000000</v>
      </c>
    </row>
    <row r="1317" spans="1:2">
      <c r="A1317" s="177" t="s">
        <v>1872</v>
      </c>
      <c r="B1317" s="213">
        <v>3000000</v>
      </c>
    </row>
    <row r="1318" spans="1:2">
      <c r="A1318" s="178" t="s">
        <v>1063</v>
      </c>
      <c r="B1318" s="214">
        <v>3000000</v>
      </c>
    </row>
    <row r="1319" spans="1:2">
      <c r="A1319" s="176" t="s">
        <v>582</v>
      </c>
      <c r="B1319" s="212">
        <v>89655450</v>
      </c>
    </row>
    <row r="1320" spans="1:2">
      <c r="A1320" s="177" t="s">
        <v>1873</v>
      </c>
      <c r="B1320" s="213">
        <v>15025000</v>
      </c>
    </row>
    <row r="1321" spans="1:2">
      <c r="A1321" s="178" t="s">
        <v>1060</v>
      </c>
      <c r="B1321" s="214">
        <v>15025000</v>
      </c>
    </row>
    <row r="1322" spans="1:2">
      <c r="A1322" s="177" t="s">
        <v>1874</v>
      </c>
      <c r="B1322" s="213">
        <v>15020000</v>
      </c>
    </row>
    <row r="1323" spans="1:2">
      <c r="A1323" s="178" t="s">
        <v>1066</v>
      </c>
      <c r="B1323" s="214">
        <v>15020000</v>
      </c>
    </row>
    <row r="1324" spans="1:2">
      <c r="A1324" s="177" t="s">
        <v>1875</v>
      </c>
      <c r="B1324" s="213">
        <v>14900250</v>
      </c>
    </row>
    <row r="1325" spans="1:2">
      <c r="A1325" s="178" t="s">
        <v>1085</v>
      </c>
      <c r="B1325" s="214">
        <v>14900250</v>
      </c>
    </row>
    <row r="1326" spans="1:2">
      <c r="A1326" s="177" t="s">
        <v>1876</v>
      </c>
      <c r="B1326" s="213">
        <v>14900200</v>
      </c>
    </row>
    <row r="1327" spans="1:2">
      <c r="A1327" s="178" t="s">
        <v>1072</v>
      </c>
      <c r="B1327" s="214">
        <v>14900200</v>
      </c>
    </row>
    <row r="1328" spans="1:2">
      <c r="A1328" s="177" t="s">
        <v>1877</v>
      </c>
      <c r="B1328" s="213">
        <v>14905000</v>
      </c>
    </row>
    <row r="1329" spans="1:2">
      <c r="A1329" s="178" t="s">
        <v>1093</v>
      </c>
      <c r="B1329" s="214">
        <v>14905000</v>
      </c>
    </row>
    <row r="1330" spans="1:2">
      <c r="A1330" s="177" t="s">
        <v>1878</v>
      </c>
      <c r="B1330" s="213">
        <v>14905000</v>
      </c>
    </row>
    <row r="1331" spans="1:2">
      <c r="A1331" s="178" t="s">
        <v>1094</v>
      </c>
      <c r="B1331" s="214">
        <v>14905000</v>
      </c>
    </row>
    <row r="1332" spans="1:2">
      <c r="A1332" s="176" t="s">
        <v>583</v>
      </c>
      <c r="B1332" s="212">
        <v>10808409605.249998</v>
      </c>
    </row>
    <row r="1333" spans="1:2">
      <c r="A1333" s="177" t="s">
        <v>929</v>
      </c>
      <c r="B1333" s="216"/>
    </row>
    <row r="1334" spans="1:2">
      <c r="A1334" s="178" t="s">
        <v>1077</v>
      </c>
      <c r="B1334" s="215"/>
    </row>
    <row r="1335" spans="1:2">
      <c r="A1335" s="178" t="s">
        <v>1078</v>
      </c>
      <c r="B1335" s="215"/>
    </row>
    <row r="1336" spans="1:2">
      <c r="A1336" s="177" t="s">
        <v>930</v>
      </c>
      <c r="B1336" s="216"/>
    </row>
    <row r="1337" spans="1:2">
      <c r="A1337" s="178" t="s">
        <v>1077</v>
      </c>
      <c r="B1337" s="215"/>
    </row>
    <row r="1338" spans="1:2">
      <c r="A1338" s="178" t="s">
        <v>1078</v>
      </c>
      <c r="B1338" s="215"/>
    </row>
    <row r="1339" spans="1:2">
      <c r="A1339" s="178" t="s">
        <v>1060</v>
      </c>
      <c r="B1339" s="215"/>
    </row>
    <row r="1340" spans="1:2">
      <c r="A1340" s="177" t="s">
        <v>931</v>
      </c>
      <c r="B1340" s="216"/>
    </row>
    <row r="1341" spans="1:2">
      <c r="A1341" s="178" t="s">
        <v>1077</v>
      </c>
      <c r="B1341" s="215"/>
    </row>
    <row r="1342" spans="1:2">
      <c r="A1342" s="178" t="s">
        <v>1078</v>
      </c>
      <c r="B1342" s="215"/>
    </row>
    <row r="1343" spans="1:2">
      <c r="A1343" s="178" t="s">
        <v>1060</v>
      </c>
      <c r="B1343" s="215"/>
    </row>
    <row r="1344" spans="1:2">
      <c r="A1344" s="177" t="s">
        <v>932</v>
      </c>
      <c r="B1344" s="216"/>
    </row>
    <row r="1345" spans="1:2">
      <c r="A1345" s="178" t="s">
        <v>1077</v>
      </c>
      <c r="B1345" s="215"/>
    </row>
    <row r="1346" spans="1:2">
      <c r="A1346" s="178" t="s">
        <v>1078</v>
      </c>
      <c r="B1346" s="215"/>
    </row>
    <row r="1347" spans="1:2">
      <c r="A1347" s="178" t="s">
        <v>1060</v>
      </c>
      <c r="B1347" s="215"/>
    </row>
    <row r="1348" spans="1:2">
      <c r="A1348" s="178" t="s">
        <v>1079</v>
      </c>
      <c r="B1348" s="215"/>
    </row>
    <row r="1349" spans="1:2">
      <c r="A1349" s="177" t="s">
        <v>1879</v>
      </c>
      <c r="B1349" s="213">
        <v>1080586076.3</v>
      </c>
    </row>
    <row r="1350" spans="1:2">
      <c r="A1350" s="178" t="s">
        <v>1084</v>
      </c>
      <c r="B1350" s="214">
        <v>1080586076.3</v>
      </c>
    </row>
    <row r="1351" spans="1:2">
      <c r="A1351" s="178" t="s">
        <v>1085</v>
      </c>
      <c r="B1351" s="215"/>
    </row>
    <row r="1352" spans="1:2">
      <c r="A1352" s="178" t="s">
        <v>1088</v>
      </c>
      <c r="B1352" s="215"/>
    </row>
    <row r="1353" spans="1:2">
      <c r="A1353" s="178" t="s">
        <v>1089</v>
      </c>
      <c r="B1353" s="215"/>
    </row>
    <row r="1354" spans="1:2">
      <c r="A1354" s="177" t="s">
        <v>1880</v>
      </c>
      <c r="B1354" s="213">
        <v>1082418696.4300001</v>
      </c>
    </row>
    <row r="1355" spans="1:2">
      <c r="A1355" s="178" t="s">
        <v>1086</v>
      </c>
      <c r="B1355" s="214">
        <v>1082418696.4300001</v>
      </c>
    </row>
    <row r="1356" spans="1:2">
      <c r="A1356" s="178" t="s">
        <v>1088</v>
      </c>
      <c r="B1356" s="215"/>
    </row>
    <row r="1357" spans="1:2">
      <c r="A1357" s="178" t="s">
        <v>1089</v>
      </c>
      <c r="B1357" s="215"/>
    </row>
    <row r="1358" spans="1:2">
      <c r="A1358" s="177" t="s">
        <v>1881</v>
      </c>
      <c r="B1358" s="213">
        <v>1082637770.02</v>
      </c>
    </row>
    <row r="1359" spans="1:2">
      <c r="A1359" s="178" t="s">
        <v>1086</v>
      </c>
      <c r="B1359" s="214">
        <v>1082637770.02</v>
      </c>
    </row>
    <row r="1360" spans="1:2">
      <c r="A1360" s="178" t="s">
        <v>1087</v>
      </c>
      <c r="B1360" s="215"/>
    </row>
    <row r="1361" spans="1:2">
      <c r="A1361" s="178" t="s">
        <v>1089</v>
      </c>
      <c r="B1361" s="215"/>
    </row>
    <row r="1362" spans="1:2">
      <c r="A1362" s="178" t="s">
        <v>1090</v>
      </c>
      <c r="B1362" s="215"/>
    </row>
    <row r="1363" spans="1:2">
      <c r="A1363" s="178" t="s">
        <v>1091</v>
      </c>
      <c r="B1363" s="215"/>
    </row>
    <row r="1364" spans="1:2">
      <c r="A1364" s="177" t="s">
        <v>1882</v>
      </c>
      <c r="B1364" s="213">
        <v>1082418696.4300001</v>
      </c>
    </row>
    <row r="1365" spans="1:2">
      <c r="A1365" s="178" t="s">
        <v>1087</v>
      </c>
      <c r="B1365" s="214">
        <v>1082418696.4300001</v>
      </c>
    </row>
    <row r="1366" spans="1:2">
      <c r="A1366" s="178" t="s">
        <v>1089</v>
      </c>
      <c r="B1366" s="215"/>
    </row>
    <row r="1367" spans="1:2">
      <c r="A1367" s="178" t="s">
        <v>1090</v>
      </c>
      <c r="B1367" s="215"/>
    </row>
    <row r="1368" spans="1:2">
      <c r="A1368" s="177" t="s">
        <v>1883</v>
      </c>
      <c r="B1368" s="213">
        <v>1079428993.03</v>
      </c>
    </row>
    <row r="1369" spans="1:2">
      <c r="A1369" s="178" t="s">
        <v>1088</v>
      </c>
      <c r="B1369" s="214">
        <v>1079428993.03</v>
      </c>
    </row>
    <row r="1370" spans="1:2">
      <c r="A1370" s="178" t="s">
        <v>1072</v>
      </c>
      <c r="B1370" s="215"/>
    </row>
    <row r="1371" spans="1:2">
      <c r="A1371" s="178" t="s">
        <v>1058</v>
      </c>
      <c r="B1371" s="215"/>
    </row>
    <row r="1372" spans="1:2">
      <c r="A1372" s="178" t="s">
        <v>1096</v>
      </c>
      <c r="B1372" s="215"/>
    </row>
    <row r="1373" spans="1:2">
      <c r="A1373" s="177" t="s">
        <v>1884</v>
      </c>
      <c r="B1373" s="213">
        <v>1079644026.2</v>
      </c>
    </row>
    <row r="1374" spans="1:2">
      <c r="A1374" s="178" t="s">
        <v>1088</v>
      </c>
      <c r="B1374" s="214">
        <v>1079644026.2</v>
      </c>
    </row>
    <row r="1375" spans="1:2">
      <c r="A1375" s="178" t="s">
        <v>1072</v>
      </c>
      <c r="B1375" s="215"/>
    </row>
    <row r="1376" spans="1:2">
      <c r="A1376" s="178" t="s">
        <v>1092</v>
      </c>
      <c r="B1376" s="215"/>
    </row>
    <row r="1377" spans="1:2">
      <c r="A1377" s="178" t="s">
        <v>1058</v>
      </c>
      <c r="B1377" s="215"/>
    </row>
    <row r="1378" spans="1:2">
      <c r="A1378" s="178" t="s">
        <v>1096</v>
      </c>
      <c r="B1378" s="215"/>
    </row>
    <row r="1379" spans="1:2">
      <c r="A1379" s="177" t="s">
        <v>1885</v>
      </c>
      <c r="B1379" s="213">
        <v>1079132592.4300001</v>
      </c>
    </row>
    <row r="1380" spans="1:2">
      <c r="A1380" s="178" t="s">
        <v>1088</v>
      </c>
      <c r="B1380" s="214">
        <v>1079132592.4300001</v>
      </c>
    </row>
    <row r="1381" spans="1:2">
      <c r="A1381" s="178" t="s">
        <v>1072</v>
      </c>
      <c r="B1381" s="215"/>
    </row>
    <row r="1382" spans="1:2">
      <c r="A1382" s="178" t="s">
        <v>1096</v>
      </c>
      <c r="B1382" s="215"/>
    </row>
    <row r="1383" spans="1:2">
      <c r="A1383" s="177" t="s">
        <v>1886</v>
      </c>
      <c r="B1383" s="213">
        <v>1077660942.48</v>
      </c>
    </row>
    <row r="1384" spans="1:2">
      <c r="A1384" s="178" t="s">
        <v>1091</v>
      </c>
      <c r="B1384" s="214">
        <v>1077660942.48</v>
      </c>
    </row>
    <row r="1385" spans="1:2">
      <c r="A1385" s="178" t="s">
        <v>1072</v>
      </c>
      <c r="B1385" s="215"/>
    </row>
    <row r="1386" spans="1:2">
      <c r="A1386" s="178" t="s">
        <v>1092</v>
      </c>
      <c r="B1386" s="215"/>
    </row>
    <row r="1387" spans="1:2">
      <c r="A1387" s="177" t="s">
        <v>1887</v>
      </c>
      <c r="B1387" s="213">
        <v>1079538216.22</v>
      </c>
    </row>
    <row r="1388" spans="1:2">
      <c r="A1388" s="178" t="s">
        <v>1058</v>
      </c>
      <c r="B1388" s="214">
        <v>1079538216.22</v>
      </c>
    </row>
    <row r="1389" spans="1:2">
      <c r="A1389" s="178" t="s">
        <v>1094</v>
      </c>
      <c r="B1389" s="215"/>
    </row>
    <row r="1390" spans="1:2">
      <c r="A1390" s="177" t="s">
        <v>1888</v>
      </c>
      <c r="B1390" s="213">
        <v>1084943595.71</v>
      </c>
    </row>
    <row r="1391" spans="1:2">
      <c r="A1391" s="178" t="s">
        <v>1095</v>
      </c>
      <c r="B1391" s="214">
        <v>1084943595.71</v>
      </c>
    </row>
    <row r="1392" spans="1:2">
      <c r="A1392" s="178" t="s">
        <v>1096</v>
      </c>
      <c r="B1392" s="215"/>
    </row>
    <row r="1393" spans="1:2">
      <c r="A1393" s="176" t="s">
        <v>448</v>
      </c>
      <c r="B1393" s="212">
        <v>59800400</v>
      </c>
    </row>
    <row r="1394" spans="1:2">
      <c r="A1394" s="177" t="s">
        <v>1889</v>
      </c>
      <c r="B1394" s="213">
        <v>30000000</v>
      </c>
    </row>
    <row r="1395" spans="1:2">
      <c r="A1395" s="178" t="s">
        <v>1066</v>
      </c>
      <c r="B1395" s="214">
        <v>30000000</v>
      </c>
    </row>
    <row r="1396" spans="1:2">
      <c r="A1396" s="177" t="s">
        <v>1890</v>
      </c>
      <c r="B1396" s="213">
        <v>29800400</v>
      </c>
    </row>
    <row r="1397" spans="1:2">
      <c r="A1397" s="178" t="s">
        <v>1072</v>
      </c>
      <c r="B1397" s="214">
        <v>29800400</v>
      </c>
    </row>
    <row r="1398" spans="1:2">
      <c r="A1398" s="176" t="s">
        <v>584</v>
      </c>
      <c r="B1398" s="212">
        <v>123040524</v>
      </c>
    </row>
    <row r="1399" spans="1:2">
      <c r="A1399" s="177" t="s">
        <v>1891</v>
      </c>
      <c r="B1399" s="213">
        <v>40958400</v>
      </c>
    </row>
    <row r="1400" spans="1:2">
      <c r="A1400" s="178" t="s">
        <v>1086</v>
      </c>
      <c r="B1400" s="214">
        <v>40958400</v>
      </c>
    </row>
    <row r="1401" spans="1:2">
      <c r="A1401" s="177" t="s">
        <v>1892</v>
      </c>
      <c r="B1401" s="213">
        <v>41006124</v>
      </c>
    </row>
    <row r="1402" spans="1:2">
      <c r="A1402" s="178" t="s">
        <v>1091</v>
      </c>
      <c r="B1402" s="214">
        <v>20503062</v>
      </c>
    </row>
    <row r="1403" spans="1:2">
      <c r="A1403" s="178" t="s">
        <v>1072</v>
      </c>
      <c r="B1403" s="214">
        <v>20503062</v>
      </c>
    </row>
    <row r="1404" spans="1:2">
      <c r="A1404" s="177" t="s">
        <v>1893</v>
      </c>
      <c r="B1404" s="213">
        <v>41076000</v>
      </c>
    </row>
    <row r="1405" spans="1:2">
      <c r="A1405" s="178" t="s">
        <v>1096</v>
      </c>
      <c r="B1405" s="214">
        <v>41076000</v>
      </c>
    </row>
    <row r="1406" spans="1:2">
      <c r="A1406" s="176" t="s">
        <v>585</v>
      </c>
      <c r="B1406" s="212">
        <v>79570799511.590012</v>
      </c>
    </row>
    <row r="1407" spans="1:2">
      <c r="A1407" s="177" t="s">
        <v>933</v>
      </c>
      <c r="B1407" s="216"/>
    </row>
    <row r="1408" spans="1:2">
      <c r="A1408" s="178" t="s">
        <v>1077</v>
      </c>
      <c r="B1408" s="215"/>
    </row>
    <row r="1409" spans="1:2">
      <c r="A1409" s="178" t="s">
        <v>1078</v>
      </c>
      <c r="B1409" s="215"/>
    </row>
    <row r="1410" spans="1:2">
      <c r="A1410" s="177" t="s">
        <v>934</v>
      </c>
      <c r="B1410" s="216"/>
    </row>
    <row r="1411" spans="1:2">
      <c r="A1411" s="178" t="s">
        <v>1077</v>
      </c>
      <c r="B1411" s="215"/>
    </row>
    <row r="1412" spans="1:2">
      <c r="A1412" s="178" t="s">
        <v>1078</v>
      </c>
      <c r="B1412" s="215"/>
    </row>
    <row r="1413" spans="1:2">
      <c r="A1413" s="177" t="s">
        <v>935</v>
      </c>
      <c r="B1413" s="216"/>
    </row>
    <row r="1414" spans="1:2">
      <c r="A1414" s="178" t="s">
        <v>1077</v>
      </c>
      <c r="B1414" s="215"/>
    </row>
    <row r="1415" spans="1:2">
      <c r="A1415" s="178" t="s">
        <v>1078</v>
      </c>
      <c r="B1415" s="215"/>
    </row>
    <row r="1416" spans="1:2">
      <c r="A1416" s="178" t="s">
        <v>1060</v>
      </c>
      <c r="B1416" s="215"/>
    </row>
    <row r="1417" spans="1:2">
      <c r="A1417" s="177" t="s">
        <v>1894</v>
      </c>
      <c r="B1417" s="213">
        <v>9068928000</v>
      </c>
    </row>
    <row r="1418" spans="1:2">
      <c r="A1418" s="178" t="s">
        <v>1078</v>
      </c>
      <c r="B1418" s="214">
        <v>6012544680</v>
      </c>
    </row>
    <row r="1419" spans="1:2">
      <c r="A1419" s="178" t="s">
        <v>1060</v>
      </c>
      <c r="B1419" s="214">
        <v>3056383320</v>
      </c>
    </row>
    <row r="1420" spans="1:2">
      <c r="A1420" s="178" t="s">
        <v>1075</v>
      </c>
      <c r="B1420" s="215"/>
    </row>
    <row r="1421" spans="1:2">
      <c r="A1421" s="178" t="s">
        <v>1080</v>
      </c>
      <c r="B1421" s="215"/>
    </row>
    <row r="1422" spans="1:2">
      <c r="A1422" s="177" t="s">
        <v>1895</v>
      </c>
      <c r="B1422" s="213">
        <v>9068928000</v>
      </c>
    </row>
    <row r="1423" spans="1:2">
      <c r="A1423" s="178" t="s">
        <v>1060</v>
      </c>
      <c r="B1423" s="214">
        <v>1449431112</v>
      </c>
    </row>
    <row r="1424" spans="1:2">
      <c r="A1424" s="178" t="s">
        <v>1075</v>
      </c>
      <c r="B1424" s="214">
        <v>5994997678.3999996</v>
      </c>
    </row>
    <row r="1425" spans="1:2">
      <c r="A1425" s="178" t="s">
        <v>1079</v>
      </c>
      <c r="B1425" s="214">
        <v>1498155988.8</v>
      </c>
    </row>
    <row r="1426" spans="1:2">
      <c r="A1426" s="178" t="s">
        <v>1066</v>
      </c>
      <c r="B1426" s="214">
        <v>126343220.8</v>
      </c>
    </row>
    <row r="1427" spans="1:2">
      <c r="A1427" s="178" t="s">
        <v>1083</v>
      </c>
      <c r="B1427" s="215"/>
    </row>
    <row r="1428" spans="1:2">
      <c r="A1428" s="177" t="s">
        <v>1896</v>
      </c>
      <c r="B1428" s="213">
        <v>5908543999.9900007</v>
      </c>
    </row>
    <row r="1429" spans="1:2">
      <c r="A1429" s="178" t="s">
        <v>1066</v>
      </c>
      <c r="B1429" s="214">
        <v>5848084479.9900007</v>
      </c>
    </row>
    <row r="1430" spans="1:2">
      <c r="A1430" s="178" t="s">
        <v>1063</v>
      </c>
      <c r="B1430" s="214">
        <v>60459520</v>
      </c>
    </row>
    <row r="1431" spans="1:2">
      <c r="A1431" s="178" t="s">
        <v>1082</v>
      </c>
      <c r="B1431" s="215"/>
    </row>
    <row r="1432" spans="1:2">
      <c r="A1432" s="178" t="s">
        <v>1083</v>
      </c>
      <c r="B1432" s="215"/>
    </row>
    <row r="1433" spans="1:2">
      <c r="A1433" s="178" t="s">
        <v>1085</v>
      </c>
      <c r="B1433" s="215"/>
    </row>
    <row r="1434" spans="1:2">
      <c r="A1434" s="177" t="s">
        <v>1897</v>
      </c>
      <c r="B1434" s="213">
        <v>5908544000</v>
      </c>
    </row>
    <row r="1435" spans="1:2">
      <c r="A1435" s="178" t="s">
        <v>1063</v>
      </c>
      <c r="B1435" s="214">
        <v>2925388838.4000001</v>
      </c>
    </row>
    <row r="1436" spans="1:2">
      <c r="A1436" s="178" t="s">
        <v>1082</v>
      </c>
      <c r="B1436" s="214">
        <v>2972993840</v>
      </c>
    </row>
    <row r="1437" spans="1:2">
      <c r="A1437" s="178" t="s">
        <v>1083</v>
      </c>
      <c r="B1437" s="214">
        <v>10161321.6</v>
      </c>
    </row>
    <row r="1438" spans="1:2">
      <c r="A1438" s="178" t="s">
        <v>1084</v>
      </c>
      <c r="B1438" s="215"/>
    </row>
    <row r="1439" spans="1:2">
      <c r="A1439" s="177" t="s">
        <v>1898</v>
      </c>
      <c r="B1439" s="213">
        <v>5870704000</v>
      </c>
    </row>
    <row r="1440" spans="1:2">
      <c r="A1440" s="178" t="s">
        <v>1083</v>
      </c>
      <c r="B1440" s="214">
        <v>5764546653.6000004</v>
      </c>
    </row>
    <row r="1441" spans="1:2">
      <c r="A1441" s="178" t="s">
        <v>1084</v>
      </c>
      <c r="B1441" s="214">
        <v>106157346.40000001</v>
      </c>
    </row>
    <row r="1442" spans="1:2">
      <c r="A1442" s="178" t="s">
        <v>1085</v>
      </c>
      <c r="B1442" s="215"/>
    </row>
    <row r="1443" spans="1:2">
      <c r="A1443" s="178" t="s">
        <v>1086</v>
      </c>
      <c r="B1443" s="215"/>
    </row>
    <row r="1444" spans="1:2">
      <c r="A1444" s="177" t="s">
        <v>1899</v>
      </c>
      <c r="B1444" s="213">
        <v>136528000</v>
      </c>
    </row>
    <row r="1445" spans="1:2">
      <c r="A1445" s="178" t="s">
        <v>1083</v>
      </c>
      <c r="B1445" s="214">
        <v>136528000</v>
      </c>
    </row>
    <row r="1446" spans="1:2">
      <c r="A1446" s="177" t="s">
        <v>1900</v>
      </c>
      <c r="B1446" s="213">
        <v>8737792000</v>
      </c>
    </row>
    <row r="1447" spans="1:2">
      <c r="A1447" s="178" t="s">
        <v>1084</v>
      </c>
      <c r="B1447" s="214">
        <v>2842803082</v>
      </c>
    </row>
    <row r="1448" spans="1:2">
      <c r="A1448" s="178" t="s">
        <v>1085</v>
      </c>
      <c r="B1448" s="214">
        <v>2909008922.4000001</v>
      </c>
    </row>
    <row r="1449" spans="1:2">
      <c r="A1449" s="178" t="s">
        <v>1086</v>
      </c>
      <c r="B1449" s="214">
        <v>2902660370.4000001</v>
      </c>
    </row>
    <row r="1450" spans="1:2">
      <c r="A1450" s="178" t="s">
        <v>1087</v>
      </c>
      <c r="B1450" s="215"/>
    </row>
    <row r="1451" spans="1:2">
      <c r="A1451" s="178" t="s">
        <v>1088</v>
      </c>
      <c r="B1451" s="214">
        <v>83319625.200000003</v>
      </c>
    </row>
    <row r="1452" spans="1:2">
      <c r="A1452" s="177" t="s">
        <v>1901</v>
      </c>
      <c r="B1452" s="213">
        <v>8601264000</v>
      </c>
    </row>
    <row r="1453" spans="1:2">
      <c r="A1453" s="178" t="s">
        <v>1088</v>
      </c>
      <c r="B1453" s="214">
        <v>5716710655.6000013</v>
      </c>
    </row>
    <row r="1454" spans="1:2">
      <c r="A1454" s="178" t="s">
        <v>1089</v>
      </c>
      <c r="B1454" s="214">
        <v>2759831603.1999998</v>
      </c>
    </row>
    <row r="1455" spans="1:2">
      <c r="A1455" s="178" t="s">
        <v>1091</v>
      </c>
      <c r="B1455" s="214">
        <v>124721741.2</v>
      </c>
    </row>
    <row r="1456" spans="1:2">
      <c r="A1456" s="178" t="s">
        <v>1072</v>
      </c>
      <c r="B1456" s="215"/>
    </row>
    <row r="1457" spans="1:2">
      <c r="A1457" s="177" t="s">
        <v>1902</v>
      </c>
      <c r="B1457" s="213">
        <v>136528000</v>
      </c>
    </row>
    <row r="1458" spans="1:2">
      <c r="A1458" s="178" t="s">
        <v>1089</v>
      </c>
      <c r="B1458" s="214">
        <v>136528000</v>
      </c>
    </row>
    <row r="1459" spans="1:2">
      <c r="A1459" s="178" t="s">
        <v>1072</v>
      </c>
      <c r="B1459" s="215"/>
    </row>
    <row r="1460" spans="1:2">
      <c r="A1460" s="177" t="s">
        <v>1903</v>
      </c>
      <c r="B1460" s="213">
        <v>1092224000</v>
      </c>
    </row>
    <row r="1461" spans="1:2">
      <c r="A1461" s="178" t="s">
        <v>1091</v>
      </c>
      <c r="B1461" s="214">
        <v>1092224000</v>
      </c>
    </row>
    <row r="1462" spans="1:2">
      <c r="A1462" s="178" t="s">
        <v>1072</v>
      </c>
      <c r="B1462" s="215"/>
    </row>
    <row r="1463" spans="1:2">
      <c r="A1463" s="178" t="s">
        <v>1093</v>
      </c>
      <c r="B1463" s="215"/>
    </row>
    <row r="1464" spans="1:2">
      <c r="A1464" s="177" t="s">
        <v>1904</v>
      </c>
      <c r="B1464" s="213">
        <v>7509040000</v>
      </c>
    </row>
    <row r="1465" spans="1:2">
      <c r="A1465" s="178" t="s">
        <v>1091</v>
      </c>
      <c r="B1465" s="214">
        <v>1681304774.8</v>
      </c>
    </row>
    <row r="1466" spans="1:2">
      <c r="A1466" s="178" t="s">
        <v>1072</v>
      </c>
      <c r="B1466" s="214">
        <v>4337999713.6000004</v>
      </c>
    </row>
    <row r="1467" spans="1:2">
      <c r="A1467" s="178" t="s">
        <v>1092</v>
      </c>
      <c r="B1467" s="214">
        <v>1448009141.5999999</v>
      </c>
    </row>
    <row r="1468" spans="1:2">
      <c r="A1468" s="178" t="s">
        <v>1093</v>
      </c>
      <c r="B1468" s="214">
        <v>41726370</v>
      </c>
    </row>
    <row r="1469" spans="1:2">
      <c r="A1469" s="177" t="s">
        <v>1905</v>
      </c>
      <c r="B1469" s="213">
        <v>8737792000</v>
      </c>
    </row>
    <row r="1470" spans="1:2">
      <c r="A1470" s="178" t="s">
        <v>1093</v>
      </c>
      <c r="B1470" s="214">
        <v>5757849955.1999998</v>
      </c>
    </row>
    <row r="1471" spans="1:2">
      <c r="A1471" s="178" t="s">
        <v>1058</v>
      </c>
      <c r="B1471" s="214">
        <v>1466597428.8</v>
      </c>
    </row>
    <row r="1472" spans="1:2">
      <c r="A1472" s="178" t="s">
        <v>1094</v>
      </c>
      <c r="B1472" s="214">
        <v>1513344616</v>
      </c>
    </row>
    <row r="1473" spans="1:2">
      <c r="A1473" s="178" t="s">
        <v>1095</v>
      </c>
      <c r="B1473" s="215"/>
    </row>
    <row r="1474" spans="1:2">
      <c r="A1474" s="177" t="s">
        <v>1906</v>
      </c>
      <c r="B1474" s="213">
        <v>8737792000</v>
      </c>
    </row>
    <row r="1475" spans="1:2">
      <c r="A1475" s="178" t="s">
        <v>1094</v>
      </c>
      <c r="B1475" s="214">
        <v>2898711298</v>
      </c>
    </row>
    <row r="1476" spans="1:2">
      <c r="A1476" s="178" t="s">
        <v>1095</v>
      </c>
      <c r="B1476" s="214">
        <v>2945659864</v>
      </c>
    </row>
    <row r="1477" spans="1:2">
      <c r="A1477" s="178" t="s">
        <v>1096</v>
      </c>
      <c r="B1477" s="214">
        <v>2893420838</v>
      </c>
    </row>
    <row r="1478" spans="1:2">
      <c r="A1478" s="177" t="s">
        <v>1907</v>
      </c>
      <c r="B1478" s="213">
        <v>56191511.600000001</v>
      </c>
    </row>
    <row r="1479" spans="1:2">
      <c r="A1479" s="178" t="s">
        <v>1096</v>
      </c>
      <c r="B1479" s="214">
        <v>56191511.600000001</v>
      </c>
    </row>
    <row r="1480" spans="1:2">
      <c r="A1480" s="176" t="s">
        <v>586</v>
      </c>
      <c r="B1480" s="212">
        <v>403643400</v>
      </c>
    </row>
    <row r="1481" spans="1:2">
      <c r="A1481" s="177" t="s">
        <v>1908</v>
      </c>
      <c r="B1481" s="213">
        <v>134736000</v>
      </c>
    </row>
    <row r="1482" spans="1:2">
      <c r="A1482" s="178" t="s">
        <v>1077</v>
      </c>
      <c r="B1482" s="214">
        <v>134736000</v>
      </c>
    </row>
    <row r="1483" spans="1:2">
      <c r="A1483" s="177" t="s">
        <v>1909</v>
      </c>
      <c r="B1483" s="213">
        <v>90015000</v>
      </c>
    </row>
    <row r="1484" spans="1:2">
      <c r="A1484" s="178" t="s">
        <v>1066</v>
      </c>
      <c r="B1484" s="214">
        <v>90015000</v>
      </c>
    </row>
    <row r="1485" spans="1:2">
      <c r="A1485" s="177" t="s">
        <v>1910</v>
      </c>
      <c r="B1485" s="213">
        <v>89461200</v>
      </c>
    </row>
    <row r="1486" spans="1:2">
      <c r="A1486" s="178" t="s">
        <v>1086</v>
      </c>
      <c r="B1486" s="214">
        <v>89461200</v>
      </c>
    </row>
    <row r="1487" spans="1:2">
      <c r="A1487" s="177" t="s">
        <v>1911</v>
      </c>
      <c r="B1487" s="213">
        <v>89431200</v>
      </c>
    </row>
    <row r="1488" spans="1:2">
      <c r="A1488" s="178" t="s">
        <v>1092</v>
      </c>
      <c r="B1488" s="214">
        <v>89431200</v>
      </c>
    </row>
    <row r="1489" spans="1:2">
      <c r="A1489" s="176" t="s">
        <v>587</v>
      </c>
      <c r="B1489" s="212">
        <v>249883565</v>
      </c>
    </row>
    <row r="1490" spans="1:2">
      <c r="A1490" s="177" t="s">
        <v>1912</v>
      </c>
      <c r="B1490" s="213">
        <v>51563565</v>
      </c>
    </row>
    <row r="1491" spans="1:2">
      <c r="A1491" s="178" t="s">
        <v>1081</v>
      </c>
      <c r="B1491" s="214">
        <v>51563565</v>
      </c>
    </row>
    <row r="1492" spans="1:2">
      <c r="A1492" s="177" t="s">
        <v>1913</v>
      </c>
      <c r="B1492" s="213">
        <v>48104000</v>
      </c>
    </row>
    <row r="1493" spans="1:2">
      <c r="A1493" s="178" t="s">
        <v>1066</v>
      </c>
      <c r="B1493" s="214">
        <v>48104000</v>
      </c>
    </row>
    <row r="1494" spans="1:2">
      <c r="A1494" s="177" t="s">
        <v>1914</v>
      </c>
      <c r="B1494" s="213">
        <v>150216000</v>
      </c>
    </row>
    <row r="1495" spans="1:2">
      <c r="A1495" s="178" t="s">
        <v>1084</v>
      </c>
      <c r="B1495" s="214">
        <v>150216000</v>
      </c>
    </row>
    <row r="1496" spans="1:2">
      <c r="A1496" s="176" t="s">
        <v>588</v>
      </c>
      <c r="B1496" s="212">
        <v>446079760</v>
      </c>
    </row>
    <row r="1497" spans="1:2">
      <c r="A1497" s="177" t="s">
        <v>1915</v>
      </c>
      <c r="B1497" s="213">
        <v>68980000</v>
      </c>
    </row>
    <row r="1498" spans="1:2">
      <c r="A1498" s="178" t="s">
        <v>1060</v>
      </c>
      <c r="B1498" s="214">
        <v>68980000</v>
      </c>
    </row>
    <row r="1499" spans="1:2">
      <c r="A1499" s="177" t="s">
        <v>1916</v>
      </c>
      <c r="B1499" s="213">
        <v>68959980</v>
      </c>
    </row>
    <row r="1500" spans="1:2">
      <c r="A1500" s="178" t="s">
        <v>1063</v>
      </c>
      <c r="B1500" s="214">
        <v>68959980</v>
      </c>
    </row>
    <row r="1501" spans="1:2">
      <c r="A1501" s="177" t="s">
        <v>1917</v>
      </c>
      <c r="B1501" s="213">
        <v>102696000</v>
      </c>
    </row>
    <row r="1502" spans="1:2">
      <c r="A1502" s="178" t="s">
        <v>1084</v>
      </c>
      <c r="B1502" s="214">
        <v>102696000</v>
      </c>
    </row>
    <row r="1503" spans="1:2">
      <c r="A1503" s="177" t="s">
        <v>1918</v>
      </c>
      <c r="B1503" s="213">
        <v>102706650</v>
      </c>
    </row>
    <row r="1504" spans="1:2">
      <c r="A1504" s="178" t="s">
        <v>1086</v>
      </c>
      <c r="B1504" s="214">
        <v>102706650</v>
      </c>
    </row>
    <row r="1505" spans="1:2">
      <c r="A1505" s="177" t="s">
        <v>1919</v>
      </c>
      <c r="B1505" s="213">
        <v>102737130</v>
      </c>
    </row>
    <row r="1506" spans="1:2">
      <c r="A1506" s="178" t="s">
        <v>1092</v>
      </c>
      <c r="B1506" s="214">
        <v>102737130</v>
      </c>
    </row>
    <row r="1507" spans="1:2">
      <c r="A1507" s="178" t="s">
        <v>1093</v>
      </c>
      <c r="B1507" s="215"/>
    </row>
    <row r="1508" spans="1:2">
      <c r="A1508" s="176" t="s">
        <v>1920</v>
      </c>
      <c r="B1508" s="212">
        <v>9000000</v>
      </c>
    </row>
    <row r="1509" spans="1:2">
      <c r="A1509" s="177" t="s">
        <v>1921</v>
      </c>
      <c r="B1509" s="213">
        <v>9000000</v>
      </c>
    </row>
    <row r="1510" spans="1:2">
      <c r="A1510" s="178" t="s">
        <v>1081</v>
      </c>
      <c r="B1510" s="214">
        <v>9000000</v>
      </c>
    </row>
    <row r="1511" spans="1:2">
      <c r="A1511" s="176" t="s">
        <v>589</v>
      </c>
      <c r="B1511" s="212">
        <v>89460000</v>
      </c>
    </row>
    <row r="1512" spans="1:2">
      <c r="A1512" s="177" t="s">
        <v>1922</v>
      </c>
      <c r="B1512" s="213">
        <v>89460000</v>
      </c>
    </row>
    <row r="1513" spans="1:2">
      <c r="A1513" s="178" t="s">
        <v>1083</v>
      </c>
      <c r="B1513" s="214">
        <v>89460000</v>
      </c>
    </row>
    <row r="1514" spans="1:2">
      <c r="A1514" s="176" t="s">
        <v>1923</v>
      </c>
      <c r="B1514" s="212">
        <v>15000110</v>
      </c>
    </row>
    <row r="1515" spans="1:2">
      <c r="A1515" s="177" t="s">
        <v>1924</v>
      </c>
      <c r="B1515" s="213">
        <v>15000110</v>
      </c>
    </row>
    <row r="1516" spans="1:2">
      <c r="A1516" s="178" t="s">
        <v>1060</v>
      </c>
      <c r="B1516" s="214">
        <v>15000110</v>
      </c>
    </row>
    <row r="1517" spans="1:2">
      <c r="A1517" s="176" t="s">
        <v>450</v>
      </c>
      <c r="B1517" s="212">
        <v>907200</v>
      </c>
    </row>
    <row r="1518" spans="1:2">
      <c r="A1518" s="177" t="s">
        <v>1925</v>
      </c>
      <c r="B1518" s="213">
        <v>907200</v>
      </c>
    </row>
    <row r="1519" spans="1:2">
      <c r="A1519" s="178" t="s">
        <v>1093</v>
      </c>
      <c r="B1519" s="214">
        <v>907200</v>
      </c>
    </row>
    <row r="1520" spans="1:2">
      <c r="A1520" s="178" t="s">
        <v>1058</v>
      </c>
      <c r="B1520" s="215"/>
    </row>
    <row r="1521" spans="1:2">
      <c r="A1521" s="176" t="s">
        <v>590</v>
      </c>
      <c r="B1521" s="212">
        <v>270416689</v>
      </c>
    </row>
    <row r="1522" spans="1:2">
      <c r="A1522" s="177" t="s">
        <v>1926</v>
      </c>
      <c r="B1522" s="213">
        <v>34390000</v>
      </c>
    </row>
    <row r="1523" spans="1:2">
      <c r="A1523" s="178" t="s">
        <v>1078</v>
      </c>
      <c r="B1523" s="214">
        <v>34390000</v>
      </c>
    </row>
    <row r="1524" spans="1:2">
      <c r="A1524" s="177" t="s">
        <v>1927</v>
      </c>
      <c r="B1524" s="213">
        <v>30947139</v>
      </c>
    </row>
    <row r="1525" spans="1:2">
      <c r="A1525" s="178" t="s">
        <v>1079</v>
      </c>
      <c r="B1525" s="214">
        <v>30947139</v>
      </c>
    </row>
    <row r="1526" spans="1:2">
      <c r="A1526" s="177" t="s">
        <v>1928</v>
      </c>
      <c r="B1526" s="213">
        <v>34375550</v>
      </c>
    </row>
    <row r="1527" spans="1:2">
      <c r="A1527" s="178" t="s">
        <v>1067</v>
      </c>
      <c r="B1527" s="214">
        <v>34375550</v>
      </c>
    </row>
    <row r="1528" spans="1:2">
      <c r="A1528" s="177" t="s">
        <v>1929</v>
      </c>
      <c r="B1528" s="213">
        <v>34140000</v>
      </c>
    </row>
    <row r="1529" spans="1:2">
      <c r="A1529" s="178" t="s">
        <v>1084</v>
      </c>
      <c r="B1529" s="214">
        <v>34140000</v>
      </c>
    </row>
    <row r="1530" spans="1:2">
      <c r="A1530" s="177" t="s">
        <v>1930</v>
      </c>
      <c r="B1530" s="213">
        <v>34140000</v>
      </c>
    </row>
    <row r="1531" spans="1:2">
      <c r="A1531" s="178" t="s">
        <v>1086</v>
      </c>
      <c r="B1531" s="214">
        <v>34140000</v>
      </c>
    </row>
    <row r="1532" spans="1:2">
      <c r="A1532" s="177" t="s">
        <v>1931</v>
      </c>
      <c r="B1532" s="213">
        <v>34142000</v>
      </c>
    </row>
    <row r="1533" spans="1:2">
      <c r="A1533" s="178" t="s">
        <v>1089</v>
      </c>
      <c r="B1533" s="214">
        <v>34142000</v>
      </c>
    </row>
    <row r="1534" spans="1:2">
      <c r="A1534" s="177" t="s">
        <v>1932</v>
      </c>
      <c r="B1534" s="213">
        <v>34150000</v>
      </c>
    </row>
    <row r="1535" spans="1:2">
      <c r="A1535" s="178" t="s">
        <v>1072</v>
      </c>
      <c r="B1535" s="214">
        <v>34150000</v>
      </c>
    </row>
    <row r="1536" spans="1:2">
      <c r="A1536" s="177" t="s">
        <v>1933</v>
      </c>
      <c r="B1536" s="213">
        <v>34132000</v>
      </c>
    </row>
    <row r="1537" spans="1:2">
      <c r="A1537" s="178" t="s">
        <v>1094</v>
      </c>
      <c r="B1537" s="214">
        <v>34132000</v>
      </c>
    </row>
    <row r="1538" spans="1:2">
      <c r="A1538" s="176" t="s">
        <v>591</v>
      </c>
      <c r="B1538" s="212">
        <v>179640020</v>
      </c>
    </row>
    <row r="1539" spans="1:2">
      <c r="A1539" s="177" t="s">
        <v>1934</v>
      </c>
      <c r="B1539" s="213">
        <v>30020000</v>
      </c>
    </row>
    <row r="1540" spans="1:2">
      <c r="A1540" s="178" t="s">
        <v>1077</v>
      </c>
      <c r="B1540" s="214">
        <v>30020000</v>
      </c>
    </row>
    <row r="1541" spans="1:2">
      <c r="A1541" s="177" t="s">
        <v>1935</v>
      </c>
      <c r="B1541" s="213">
        <v>30000000</v>
      </c>
    </row>
    <row r="1542" spans="1:2">
      <c r="A1542" s="178" t="s">
        <v>1079</v>
      </c>
      <c r="B1542" s="214">
        <v>30000000</v>
      </c>
    </row>
    <row r="1543" spans="1:2">
      <c r="A1543" s="177" t="s">
        <v>1936</v>
      </c>
      <c r="B1543" s="213">
        <v>60000020</v>
      </c>
    </row>
    <row r="1544" spans="1:2">
      <c r="A1544" s="178" t="s">
        <v>1081</v>
      </c>
      <c r="B1544" s="214">
        <v>60000020</v>
      </c>
    </row>
    <row r="1545" spans="1:2">
      <c r="A1545" s="177" t="s">
        <v>1937</v>
      </c>
      <c r="B1545" s="213">
        <v>59620000</v>
      </c>
    </row>
    <row r="1546" spans="1:2">
      <c r="A1546" s="178" t="s">
        <v>1090</v>
      </c>
      <c r="B1546" s="214">
        <v>59620000</v>
      </c>
    </row>
    <row r="1547" spans="1:2">
      <c r="A1547" s="176" t="s">
        <v>592</v>
      </c>
      <c r="B1547" s="212">
        <v>1132408098</v>
      </c>
    </row>
    <row r="1548" spans="1:2">
      <c r="A1548" s="177" t="s">
        <v>1938</v>
      </c>
      <c r="B1548" s="213">
        <v>76410018</v>
      </c>
    </row>
    <row r="1549" spans="1:2">
      <c r="A1549" s="178" t="s">
        <v>1060</v>
      </c>
      <c r="B1549" s="214">
        <v>11463590</v>
      </c>
    </row>
    <row r="1550" spans="1:2">
      <c r="A1550" s="178" t="s">
        <v>1080</v>
      </c>
      <c r="B1550" s="214">
        <v>5754040</v>
      </c>
    </row>
    <row r="1551" spans="1:2">
      <c r="A1551" s="178" t="s">
        <v>1067</v>
      </c>
      <c r="B1551" s="214">
        <v>4152400</v>
      </c>
    </row>
    <row r="1552" spans="1:2">
      <c r="A1552" s="178" t="s">
        <v>1083</v>
      </c>
      <c r="B1552" s="214">
        <v>5071860</v>
      </c>
    </row>
    <row r="1553" spans="1:2">
      <c r="A1553" s="178" t="s">
        <v>1086</v>
      </c>
      <c r="B1553" s="214">
        <v>7326144</v>
      </c>
    </row>
    <row r="1554" spans="1:2">
      <c r="A1554" s="178" t="s">
        <v>1089</v>
      </c>
      <c r="B1554" s="214">
        <v>7387968</v>
      </c>
    </row>
    <row r="1555" spans="1:2">
      <c r="A1555" s="178" t="s">
        <v>1072</v>
      </c>
      <c r="B1555" s="214">
        <v>8887200</v>
      </c>
    </row>
    <row r="1556" spans="1:2">
      <c r="A1556" s="178" t="s">
        <v>1058</v>
      </c>
      <c r="B1556" s="214">
        <v>7109760</v>
      </c>
    </row>
    <row r="1557" spans="1:2">
      <c r="A1557" s="178" t="s">
        <v>1096</v>
      </c>
      <c r="B1557" s="214">
        <v>19257056</v>
      </c>
    </row>
    <row r="1558" spans="1:2">
      <c r="A1558" s="177" t="s">
        <v>1939</v>
      </c>
      <c r="B1558" s="213">
        <v>1055998080</v>
      </c>
    </row>
    <row r="1559" spans="1:2">
      <c r="A1559" s="178" t="s">
        <v>1060</v>
      </c>
      <c r="B1559" s="214">
        <v>132000000</v>
      </c>
    </row>
    <row r="1560" spans="1:2">
      <c r="A1560" s="178" t="s">
        <v>1080</v>
      </c>
      <c r="B1560" s="214">
        <v>132000000</v>
      </c>
    </row>
    <row r="1561" spans="1:2">
      <c r="A1561" s="178" t="s">
        <v>1067</v>
      </c>
      <c r="B1561" s="214">
        <v>132000000</v>
      </c>
    </row>
    <row r="1562" spans="1:2">
      <c r="A1562" s="178" t="s">
        <v>1083</v>
      </c>
      <c r="B1562" s="214">
        <v>132000000</v>
      </c>
    </row>
    <row r="1563" spans="1:2">
      <c r="A1563" s="178" t="s">
        <v>1086</v>
      </c>
      <c r="B1563" s="214">
        <v>132000000</v>
      </c>
    </row>
    <row r="1564" spans="1:2">
      <c r="A1564" s="178" t="s">
        <v>1089</v>
      </c>
      <c r="B1564" s="214">
        <v>98999040</v>
      </c>
    </row>
    <row r="1565" spans="1:2">
      <c r="A1565" s="178" t="s">
        <v>1072</v>
      </c>
      <c r="B1565" s="214">
        <v>98999040</v>
      </c>
    </row>
    <row r="1566" spans="1:2">
      <c r="A1566" s="178" t="s">
        <v>1058</v>
      </c>
      <c r="B1566" s="214">
        <v>99000000</v>
      </c>
    </row>
    <row r="1567" spans="1:2">
      <c r="A1567" s="178" t="s">
        <v>1096</v>
      </c>
      <c r="B1567" s="214">
        <v>99000000</v>
      </c>
    </row>
    <row r="1568" spans="1:2">
      <c r="A1568" s="176" t="s">
        <v>1940</v>
      </c>
      <c r="B1568" s="212">
        <v>13057000</v>
      </c>
    </row>
    <row r="1569" spans="1:2">
      <c r="A1569" s="177" t="s">
        <v>1941</v>
      </c>
      <c r="B1569" s="213">
        <v>13057000</v>
      </c>
    </row>
    <row r="1570" spans="1:2">
      <c r="A1570" s="178" t="s">
        <v>1090</v>
      </c>
      <c r="B1570" s="214">
        <v>13057000</v>
      </c>
    </row>
    <row r="1571" spans="1:2">
      <c r="A1571" s="176" t="s">
        <v>1942</v>
      </c>
      <c r="B1571" s="212">
        <v>35760480</v>
      </c>
    </row>
    <row r="1572" spans="1:2">
      <c r="A1572" s="177" t="s">
        <v>1943</v>
      </c>
      <c r="B1572" s="213">
        <v>14900200</v>
      </c>
    </row>
    <row r="1573" spans="1:2">
      <c r="A1573" s="178" t="s">
        <v>1086</v>
      </c>
      <c r="B1573" s="214">
        <v>14900200</v>
      </c>
    </row>
    <row r="1574" spans="1:2">
      <c r="A1574" s="177" t="s">
        <v>1944</v>
      </c>
      <c r="B1574" s="213">
        <v>20860280</v>
      </c>
    </row>
    <row r="1575" spans="1:2">
      <c r="A1575" s="178" t="s">
        <v>1086</v>
      </c>
      <c r="B1575" s="214">
        <v>20860280</v>
      </c>
    </row>
    <row r="1576" spans="1:2">
      <c r="A1576" s="176" t="s">
        <v>593</v>
      </c>
      <c r="B1576" s="212">
        <v>601687250</v>
      </c>
    </row>
    <row r="1577" spans="1:2">
      <c r="A1577" s="177" t="s">
        <v>1945</v>
      </c>
      <c r="B1577" s="213">
        <v>86553000</v>
      </c>
    </row>
    <row r="1578" spans="1:2">
      <c r="A1578" s="178" t="s">
        <v>1078</v>
      </c>
      <c r="B1578" s="214">
        <v>86553000</v>
      </c>
    </row>
    <row r="1579" spans="1:2">
      <c r="A1579" s="177" t="s">
        <v>1946</v>
      </c>
      <c r="B1579" s="213">
        <v>86253000</v>
      </c>
    </row>
    <row r="1580" spans="1:2">
      <c r="A1580" s="178" t="s">
        <v>1080</v>
      </c>
      <c r="B1580" s="214">
        <v>86253000</v>
      </c>
    </row>
    <row r="1581" spans="1:2">
      <c r="A1581" s="177" t="s">
        <v>1947</v>
      </c>
      <c r="B1581" s="213">
        <v>86037750</v>
      </c>
    </row>
    <row r="1582" spans="1:2">
      <c r="A1582" s="178" t="s">
        <v>1063</v>
      </c>
      <c r="B1582" s="214">
        <v>86037750</v>
      </c>
    </row>
    <row r="1583" spans="1:2">
      <c r="A1583" s="177" t="s">
        <v>1948</v>
      </c>
      <c r="B1583" s="213">
        <v>85662750</v>
      </c>
    </row>
    <row r="1584" spans="1:2">
      <c r="A1584" s="178" t="s">
        <v>1085</v>
      </c>
      <c r="B1584" s="214">
        <v>85662750</v>
      </c>
    </row>
    <row r="1585" spans="1:2">
      <c r="A1585" s="177" t="s">
        <v>1949</v>
      </c>
      <c r="B1585" s="213">
        <v>85537750</v>
      </c>
    </row>
    <row r="1586" spans="1:2">
      <c r="A1586" s="178" t="s">
        <v>1088</v>
      </c>
      <c r="B1586" s="214">
        <v>85537750</v>
      </c>
    </row>
    <row r="1587" spans="1:2">
      <c r="A1587" s="177" t="s">
        <v>1950</v>
      </c>
      <c r="B1587" s="213">
        <v>85880250</v>
      </c>
    </row>
    <row r="1588" spans="1:2">
      <c r="A1588" s="178" t="s">
        <v>1092</v>
      </c>
      <c r="B1588" s="214">
        <v>85880250</v>
      </c>
    </row>
    <row r="1589" spans="1:2">
      <c r="A1589" s="178" t="s">
        <v>1093</v>
      </c>
      <c r="B1589" s="215"/>
    </row>
    <row r="1590" spans="1:2">
      <c r="A1590" s="177" t="s">
        <v>1951</v>
      </c>
      <c r="B1590" s="213">
        <v>85762750</v>
      </c>
    </row>
    <row r="1591" spans="1:2">
      <c r="A1591" s="178" t="s">
        <v>1095</v>
      </c>
      <c r="B1591" s="214">
        <v>85762750</v>
      </c>
    </row>
    <row r="1592" spans="1:2">
      <c r="A1592" s="176" t="s">
        <v>1952</v>
      </c>
      <c r="B1592" s="212">
        <v>273838980</v>
      </c>
    </row>
    <row r="1593" spans="1:2">
      <c r="A1593" s="177" t="s">
        <v>1953</v>
      </c>
      <c r="B1593" s="213">
        <v>69019980</v>
      </c>
    </row>
    <row r="1594" spans="1:2">
      <c r="A1594" s="178" t="s">
        <v>1080</v>
      </c>
      <c r="B1594" s="214">
        <v>69019980</v>
      </c>
    </row>
    <row r="1595" spans="1:2">
      <c r="A1595" s="177" t="s">
        <v>1954</v>
      </c>
      <c r="B1595" s="213">
        <v>102399000</v>
      </c>
    </row>
    <row r="1596" spans="1:2">
      <c r="A1596" s="178" t="s">
        <v>1086</v>
      </c>
      <c r="B1596" s="214">
        <v>102399000</v>
      </c>
    </row>
    <row r="1597" spans="1:2">
      <c r="A1597" s="177" t="s">
        <v>1955</v>
      </c>
      <c r="B1597" s="213">
        <v>102420000</v>
      </c>
    </row>
    <row r="1598" spans="1:2">
      <c r="A1598" s="178" t="s">
        <v>1058</v>
      </c>
      <c r="B1598" s="214">
        <v>102420000</v>
      </c>
    </row>
    <row r="1599" spans="1:2">
      <c r="A1599" s="176" t="s">
        <v>1956</v>
      </c>
      <c r="B1599" s="212">
        <v>409136707.54000002</v>
      </c>
    </row>
    <row r="1600" spans="1:2">
      <c r="A1600" s="177" t="s">
        <v>1957</v>
      </c>
      <c r="B1600" s="213">
        <v>165071952</v>
      </c>
    </row>
    <row r="1601" spans="1:2">
      <c r="A1601" s="178" t="s">
        <v>1060</v>
      </c>
      <c r="B1601" s="214">
        <v>165071952</v>
      </c>
    </row>
    <row r="1602" spans="1:2">
      <c r="A1602" s="177" t="s">
        <v>1958</v>
      </c>
      <c r="B1602" s="213">
        <v>244064755.53999999</v>
      </c>
    </row>
    <row r="1603" spans="1:2">
      <c r="A1603" s="178" t="s">
        <v>1060</v>
      </c>
      <c r="B1603" s="214">
        <v>244064755.53999999</v>
      </c>
    </row>
    <row r="1604" spans="1:2">
      <c r="A1604" s="176" t="s">
        <v>1959</v>
      </c>
      <c r="B1604" s="212">
        <v>149240010</v>
      </c>
    </row>
    <row r="1605" spans="1:2">
      <c r="A1605" s="177" t="s">
        <v>1960</v>
      </c>
      <c r="B1605" s="213">
        <v>30000010</v>
      </c>
    </row>
    <row r="1606" spans="1:2">
      <c r="A1606" s="178" t="s">
        <v>1066</v>
      </c>
      <c r="B1606" s="214">
        <v>30000010</v>
      </c>
    </row>
    <row r="1607" spans="1:2">
      <c r="A1607" s="178" t="s">
        <v>1067</v>
      </c>
      <c r="B1607" s="215"/>
    </row>
    <row r="1608" spans="1:2">
      <c r="A1608" s="177" t="s">
        <v>1961</v>
      </c>
      <c r="B1608" s="213">
        <v>29810000</v>
      </c>
    </row>
    <row r="1609" spans="1:2">
      <c r="A1609" s="178" t="s">
        <v>1089</v>
      </c>
      <c r="B1609" s="214">
        <v>29810000</v>
      </c>
    </row>
    <row r="1610" spans="1:2">
      <c r="A1610" s="177" t="s">
        <v>1962</v>
      </c>
      <c r="B1610" s="213">
        <v>29810000</v>
      </c>
    </row>
    <row r="1611" spans="1:2">
      <c r="A1611" s="178" t="s">
        <v>1094</v>
      </c>
      <c r="B1611" s="214">
        <v>29810000</v>
      </c>
    </row>
    <row r="1612" spans="1:2">
      <c r="A1612" s="177" t="s">
        <v>1963</v>
      </c>
      <c r="B1612" s="213">
        <v>59620000</v>
      </c>
    </row>
    <row r="1613" spans="1:2">
      <c r="A1613" s="178" t="s">
        <v>1096</v>
      </c>
      <c r="B1613" s="214">
        <v>59620000</v>
      </c>
    </row>
    <row r="1614" spans="1:2">
      <c r="A1614" s="176" t="s">
        <v>594</v>
      </c>
      <c r="B1614" s="212">
        <v>188173443</v>
      </c>
    </row>
    <row r="1615" spans="1:2">
      <c r="A1615" s="177" t="s">
        <v>1964</v>
      </c>
      <c r="B1615" s="213">
        <v>41278656</v>
      </c>
    </row>
    <row r="1616" spans="1:2">
      <c r="A1616" s="178" t="s">
        <v>1075</v>
      </c>
      <c r="B1616" s="214">
        <v>41278656</v>
      </c>
    </row>
    <row r="1617" spans="1:2">
      <c r="A1617" s="177" t="s">
        <v>1965</v>
      </c>
      <c r="B1617" s="213">
        <v>10331997</v>
      </c>
    </row>
    <row r="1618" spans="1:2">
      <c r="A1618" s="178" t="s">
        <v>1075</v>
      </c>
      <c r="B1618" s="214">
        <v>10331997</v>
      </c>
    </row>
    <row r="1619" spans="1:2">
      <c r="A1619" s="177" t="s">
        <v>1966</v>
      </c>
      <c r="B1619" s="213">
        <v>51210015</v>
      </c>
    </row>
    <row r="1620" spans="1:2">
      <c r="A1620" s="178" t="s">
        <v>1086</v>
      </c>
      <c r="B1620" s="214">
        <v>51210015</v>
      </c>
    </row>
    <row r="1621" spans="1:2">
      <c r="A1621" s="177" t="s">
        <v>1967</v>
      </c>
      <c r="B1621" s="213">
        <v>85352775</v>
      </c>
    </row>
    <row r="1622" spans="1:2">
      <c r="A1622" s="178" t="s">
        <v>1086</v>
      </c>
      <c r="B1622" s="214">
        <v>85352775</v>
      </c>
    </row>
    <row r="1623" spans="1:2">
      <c r="A1623" s="176" t="s">
        <v>595</v>
      </c>
      <c r="B1623" s="212">
        <v>442245500</v>
      </c>
    </row>
    <row r="1624" spans="1:2">
      <c r="A1624" s="177" t="s">
        <v>936</v>
      </c>
      <c r="B1624" s="213">
        <v>65065500</v>
      </c>
    </row>
    <row r="1625" spans="1:2">
      <c r="A1625" s="178" t="s">
        <v>1077</v>
      </c>
      <c r="B1625" s="214">
        <v>65065500</v>
      </c>
    </row>
    <row r="1626" spans="1:2">
      <c r="A1626" s="177" t="s">
        <v>1968</v>
      </c>
      <c r="B1626" s="213">
        <v>137480000</v>
      </c>
    </row>
    <row r="1627" spans="1:2">
      <c r="A1627" s="178" t="s">
        <v>1075</v>
      </c>
      <c r="B1627" s="214">
        <v>137480000</v>
      </c>
    </row>
    <row r="1628" spans="1:2">
      <c r="A1628" s="177" t="s">
        <v>1969</v>
      </c>
      <c r="B1628" s="213">
        <v>34230000</v>
      </c>
    </row>
    <row r="1629" spans="1:2">
      <c r="A1629" s="178" t="s">
        <v>1085</v>
      </c>
      <c r="B1629" s="214">
        <v>34230000</v>
      </c>
    </row>
    <row r="1630" spans="1:2">
      <c r="A1630" s="177" t="s">
        <v>1970</v>
      </c>
      <c r="B1630" s="213">
        <v>68470000</v>
      </c>
    </row>
    <row r="1631" spans="1:2">
      <c r="A1631" s="178" t="s">
        <v>1088</v>
      </c>
      <c r="B1631" s="214">
        <v>68470000</v>
      </c>
    </row>
    <row r="1632" spans="1:2">
      <c r="A1632" s="177" t="s">
        <v>1971</v>
      </c>
      <c r="B1632" s="213">
        <v>68500000</v>
      </c>
    </row>
    <row r="1633" spans="1:2">
      <c r="A1633" s="178" t="s">
        <v>1072</v>
      </c>
      <c r="B1633" s="214">
        <v>68500000</v>
      </c>
    </row>
    <row r="1634" spans="1:2">
      <c r="A1634" s="177" t="s">
        <v>1972</v>
      </c>
      <c r="B1634" s="213">
        <v>68500000</v>
      </c>
    </row>
    <row r="1635" spans="1:2">
      <c r="A1635" s="178" t="s">
        <v>1092</v>
      </c>
      <c r="B1635" s="214">
        <v>68500000</v>
      </c>
    </row>
    <row r="1636" spans="1:2">
      <c r="A1636" s="178" t="s">
        <v>1093</v>
      </c>
      <c r="B1636" s="215"/>
    </row>
    <row r="1637" spans="1:2">
      <c r="A1637" s="176" t="s">
        <v>763</v>
      </c>
      <c r="B1637" s="212">
        <v>498195000</v>
      </c>
    </row>
    <row r="1638" spans="1:2">
      <c r="A1638" s="177" t="s">
        <v>1973</v>
      </c>
      <c r="B1638" s="213">
        <v>51540000</v>
      </c>
    </row>
    <row r="1639" spans="1:2">
      <c r="A1639" s="178" t="s">
        <v>1060</v>
      </c>
      <c r="B1639" s="214">
        <v>51540000</v>
      </c>
    </row>
    <row r="1640" spans="1:2">
      <c r="A1640" s="177" t="s">
        <v>1974</v>
      </c>
      <c r="B1640" s="213">
        <v>171775000</v>
      </c>
    </row>
    <row r="1641" spans="1:2">
      <c r="A1641" s="178" t="s">
        <v>1067</v>
      </c>
      <c r="B1641" s="214">
        <v>171775000</v>
      </c>
    </row>
    <row r="1642" spans="1:2">
      <c r="A1642" s="177" t="s">
        <v>1975</v>
      </c>
      <c r="B1642" s="213">
        <v>137440000</v>
      </c>
    </row>
    <row r="1643" spans="1:2">
      <c r="A1643" s="178" t="s">
        <v>1063</v>
      </c>
      <c r="B1643" s="214">
        <v>137440000</v>
      </c>
    </row>
    <row r="1644" spans="1:2">
      <c r="A1644" s="177" t="s">
        <v>1976</v>
      </c>
      <c r="B1644" s="213">
        <v>137440000</v>
      </c>
    </row>
    <row r="1645" spans="1:2">
      <c r="A1645" s="178" t="s">
        <v>1082</v>
      </c>
      <c r="B1645" s="214">
        <v>137440000</v>
      </c>
    </row>
    <row r="1646" spans="1:2">
      <c r="A1646" s="176" t="s">
        <v>596</v>
      </c>
      <c r="B1646" s="212">
        <v>86120689</v>
      </c>
    </row>
    <row r="1647" spans="1:2">
      <c r="A1647" s="177" t="s">
        <v>1977</v>
      </c>
      <c r="B1647" s="213">
        <v>541184</v>
      </c>
    </row>
    <row r="1648" spans="1:2">
      <c r="A1648" s="178" t="s">
        <v>1058</v>
      </c>
      <c r="B1648" s="214">
        <v>541184</v>
      </c>
    </row>
    <row r="1649" spans="1:2">
      <c r="A1649" s="177" t="s">
        <v>1978</v>
      </c>
      <c r="B1649" s="213">
        <v>17176000</v>
      </c>
    </row>
    <row r="1650" spans="1:2">
      <c r="A1650" s="178" t="s">
        <v>1075</v>
      </c>
      <c r="B1650" s="214">
        <v>17176000</v>
      </c>
    </row>
    <row r="1651" spans="1:2">
      <c r="A1651" s="177" t="s">
        <v>1979</v>
      </c>
      <c r="B1651" s="213">
        <v>17204995</v>
      </c>
    </row>
    <row r="1652" spans="1:2">
      <c r="A1652" s="178" t="s">
        <v>1081</v>
      </c>
      <c r="B1652" s="214">
        <v>17204995</v>
      </c>
    </row>
    <row r="1653" spans="1:2">
      <c r="A1653" s="177" t="s">
        <v>1980</v>
      </c>
      <c r="B1653" s="213">
        <v>17066500</v>
      </c>
    </row>
    <row r="1654" spans="1:2">
      <c r="A1654" s="178" t="s">
        <v>1085</v>
      </c>
      <c r="B1654" s="214">
        <v>17066500</v>
      </c>
    </row>
    <row r="1655" spans="1:2">
      <c r="A1655" s="177" t="s">
        <v>1981</v>
      </c>
      <c r="B1655" s="213">
        <v>17066010</v>
      </c>
    </row>
    <row r="1656" spans="1:2">
      <c r="A1656" s="178" t="s">
        <v>1088</v>
      </c>
      <c r="B1656" s="214">
        <v>17066010</v>
      </c>
    </row>
    <row r="1657" spans="1:2">
      <c r="A1657" s="177" t="s">
        <v>1982</v>
      </c>
      <c r="B1657" s="213">
        <v>17066000</v>
      </c>
    </row>
    <row r="1658" spans="1:2">
      <c r="A1658" s="178" t="s">
        <v>1058</v>
      </c>
      <c r="B1658" s="214">
        <v>17066000</v>
      </c>
    </row>
    <row r="1659" spans="1:2">
      <c r="A1659" s="176" t="s">
        <v>597</v>
      </c>
      <c r="B1659" s="212">
        <v>103359000</v>
      </c>
    </row>
    <row r="1660" spans="1:2">
      <c r="A1660" s="177" t="s">
        <v>1983</v>
      </c>
      <c r="B1660" s="213">
        <v>103359000</v>
      </c>
    </row>
    <row r="1661" spans="1:2">
      <c r="A1661" s="178" t="s">
        <v>1078</v>
      </c>
      <c r="B1661" s="214">
        <v>103359000</v>
      </c>
    </row>
    <row r="1662" spans="1:2">
      <c r="A1662" s="178" t="s">
        <v>1060</v>
      </c>
      <c r="B1662" s="215"/>
    </row>
    <row r="1663" spans="1:2">
      <c r="A1663" s="176" t="s">
        <v>598</v>
      </c>
      <c r="B1663" s="212">
        <v>2410068334</v>
      </c>
    </row>
    <row r="1664" spans="1:2">
      <c r="A1664" s="177" t="s">
        <v>1984</v>
      </c>
      <c r="B1664" s="213">
        <v>206340000</v>
      </c>
    </row>
    <row r="1665" spans="1:2">
      <c r="A1665" s="178" t="s">
        <v>1078</v>
      </c>
      <c r="B1665" s="214">
        <v>206340000</v>
      </c>
    </row>
    <row r="1666" spans="1:2">
      <c r="A1666" s="177" t="s">
        <v>1985</v>
      </c>
      <c r="B1666" s="213">
        <v>164975952</v>
      </c>
    </row>
    <row r="1667" spans="1:2">
      <c r="A1667" s="178" t="s">
        <v>1060</v>
      </c>
      <c r="B1667" s="214">
        <v>164975952</v>
      </c>
    </row>
    <row r="1668" spans="1:2">
      <c r="A1668" s="177" t="s">
        <v>1986</v>
      </c>
      <c r="B1668" s="213">
        <v>41268012</v>
      </c>
    </row>
    <row r="1669" spans="1:2">
      <c r="A1669" s="178" t="s">
        <v>1060</v>
      </c>
      <c r="B1669" s="214">
        <v>41268012</v>
      </c>
    </row>
    <row r="1670" spans="1:2">
      <c r="A1670" s="177" t="s">
        <v>1987</v>
      </c>
      <c r="B1670" s="213">
        <v>207179940</v>
      </c>
    </row>
    <row r="1671" spans="1:2">
      <c r="A1671" s="178" t="s">
        <v>1079</v>
      </c>
      <c r="B1671" s="214">
        <v>207179940</v>
      </c>
    </row>
    <row r="1672" spans="1:2">
      <c r="A1672" s="177" t="s">
        <v>1988</v>
      </c>
      <c r="B1672" s="213">
        <v>58420500</v>
      </c>
    </row>
    <row r="1673" spans="1:2">
      <c r="A1673" s="178" t="s">
        <v>1066</v>
      </c>
      <c r="B1673" s="214">
        <v>58420500</v>
      </c>
    </row>
    <row r="1674" spans="1:2">
      <c r="A1674" s="177" t="s">
        <v>1989</v>
      </c>
      <c r="B1674" s="213">
        <v>58400100</v>
      </c>
    </row>
    <row r="1675" spans="1:2">
      <c r="A1675" s="178" t="s">
        <v>1063</v>
      </c>
      <c r="B1675" s="214">
        <v>58400100</v>
      </c>
    </row>
    <row r="1676" spans="1:2">
      <c r="A1676" s="177" t="s">
        <v>1990</v>
      </c>
      <c r="B1676" s="213">
        <v>102420000</v>
      </c>
    </row>
    <row r="1677" spans="1:2">
      <c r="A1677" s="178" t="s">
        <v>1084</v>
      </c>
      <c r="B1677" s="214">
        <v>102420000</v>
      </c>
    </row>
    <row r="1678" spans="1:2">
      <c r="A1678" s="177" t="s">
        <v>1991</v>
      </c>
      <c r="B1678" s="213">
        <v>102420000</v>
      </c>
    </row>
    <row r="1679" spans="1:2">
      <c r="A1679" s="178" t="s">
        <v>1084</v>
      </c>
      <c r="B1679" s="214">
        <v>102420000</v>
      </c>
    </row>
    <row r="1680" spans="1:2">
      <c r="A1680" s="177" t="s">
        <v>1992</v>
      </c>
      <c r="B1680" s="213">
        <v>102420000</v>
      </c>
    </row>
    <row r="1681" spans="1:2">
      <c r="A1681" s="178" t="s">
        <v>1084</v>
      </c>
      <c r="B1681" s="214">
        <v>102420000</v>
      </c>
    </row>
    <row r="1682" spans="1:2">
      <c r="A1682" s="177" t="s">
        <v>1993</v>
      </c>
      <c r="B1682" s="213">
        <v>102420000</v>
      </c>
    </row>
    <row r="1683" spans="1:2">
      <c r="A1683" s="178" t="s">
        <v>1085</v>
      </c>
      <c r="B1683" s="214">
        <v>102420000</v>
      </c>
    </row>
    <row r="1684" spans="1:2">
      <c r="A1684" s="178" t="s">
        <v>1086</v>
      </c>
      <c r="B1684" s="215"/>
    </row>
    <row r="1685" spans="1:2">
      <c r="A1685" s="177" t="s">
        <v>1994</v>
      </c>
      <c r="B1685" s="213">
        <v>102398970</v>
      </c>
    </row>
    <row r="1686" spans="1:2">
      <c r="A1686" s="178" t="s">
        <v>1086</v>
      </c>
      <c r="B1686" s="214">
        <v>102398970</v>
      </c>
    </row>
    <row r="1687" spans="1:2">
      <c r="A1687" s="177" t="s">
        <v>1995</v>
      </c>
      <c r="B1687" s="213">
        <v>102437130</v>
      </c>
    </row>
    <row r="1688" spans="1:2">
      <c r="A1688" s="178" t="s">
        <v>1088</v>
      </c>
      <c r="B1688" s="214">
        <v>102437130</v>
      </c>
    </row>
    <row r="1689" spans="1:2">
      <c r="A1689" s="177" t="s">
        <v>1996</v>
      </c>
      <c r="B1689" s="213">
        <v>102420000</v>
      </c>
    </row>
    <row r="1690" spans="1:2">
      <c r="A1690" s="178" t="s">
        <v>1088</v>
      </c>
      <c r="B1690" s="214">
        <v>102420000</v>
      </c>
    </row>
    <row r="1691" spans="1:2">
      <c r="A1691" s="177" t="s">
        <v>1997</v>
      </c>
      <c r="B1691" s="213">
        <v>102420000</v>
      </c>
    </row>
    <row r="1692" spans="1:2">
      <c r="A1692" s="178" t="s">
        <v>1089</v>
      </c>
      <c r="B1692" s="214">
        <v>102420000</v>
      </c>
    </row>
    <row r="1693" spans="1:2">
      <c r="A1693" s="177" t="s">
        <v>1998</v>
      </c>
      <c r="B1693" s="213">
        <v>51199485</v>
      </c>
    </row>
    <row r="1694" spans="1:2">
      <c r="A1694" s="178" t="s">
        <v>1090</v>
      </c>
      <c r="B1694" s="214">
        <v>51199485</v>
      </c>
    </row>
    <row r="1695" spans="1:2">
      <c r="A1695" s="177" t="s">
        <v>1999</v>
      </c>
      <c r="B1695" s="213">
        <v>51254985</v>
      </c>
    </row>
    <row r="1696" spans="1:2">
      <c r="A1696" s="178" t="s">
        <v>1090</v>
      </c>
      <c r="B1696" s="214">
        <v>51254985</v>
      </c>
    </row>
    <row r="1697" spans="1:2">
      <c r="A1697" s="177" t="s">
        <v>2000</v>
      </c>
      <c r="B1697" s="213">
        <v>102509970</v>
      </c>
    </row>
    <row r="1698" spans="1:2">
      <c r="A1698" s="178" t="s">
        <v>1090</v>
      </c>
      <c r="B1698" s="214">
        <v>102509970</v>
      </c>
    </row>
    <row r="1699" spans="1:2">
      <c r="A1699" s="177" t="s">
        <v>2001</v>
      </c>
      <c r="B1699" s="213">
        <v>119465500</v>
      </c>
    </row>
    <row r="1700" spans="1:2">
      <c r="A1700" s="178" t="s">
        <v>1072</v>
      </c>
      <c r="B1700" s="214">
        <v>119465500</v>
      </c>
    </row>
    <row r="1701" spans="1:2">
      <c r="A1701" s="177" t="s">
        <v>2002</v>
      </c>
      <c r="B1701" s="213">
        <v>51199500</v>
      </c>
    </row>
    <row r="1702" spans="1:2">
      <c r="A1702" s="178" t="s">
        <v>1072</v>
      </c>
      <c r="B1702" s="214">
        <v>51199500</v>
      </c>
    </row>
    <row r="1703" spans="1:2">
      <c r="A1703" s="177" t="s">
        <v>2003</v>
      </c>
      <c r="B1703" s="213">
        <v>68290000</v>
      </c>
    </row>
    <row r="1704" spans="1:2">
      <c r="A1704" s="178" t="s">
        <v>1072</v>
      </c>
      <c r="B1704" s="214">
        <v>68290000</v>
      </c>
    </row>
    <row r="1705" spans="1:2">
      <c r="A1705" s="177" t="s">
        <v>2004</v>
      </c>
      <c r="B1705" s="213">
        <v>102426330</v>
      </c>
    </row>
    <row r="1706" spans="1:2">
      <c r="A1706" s="178" t="s">
        <v>1058</v>
      </c>
      <c r="B1706" s="214">
        <v>102426330</v>
      </c>
    </row>
    <row r="1707" spans="1:2">
      <c r="A1707" s="177" t="s">
        <v>2005</v>
      </c>
      <c r="B1707" s="213">
        <v>136531960</v>
      </c>
    </row>
    <row r="1708" spans="1:2">
      <c r="A1708" s="178" t="s">
        <v>1094</v>
      </c>
      <c r="B1708" s="214">
        <v>136531960</v>
      </c>
    </row>
    <row r="1709" spans="1:2">
      <c r="A1709" s="177" t="s">
        <v>2006</v>
      </c>
      <c r="B1709" s="213">
        <v>171250000</v>
      </c>
    </row>
    <row r="1710" spans="1:2">
      <c r="A1710" s="178" t="s">
        <v>1095</v>
      </c>
      <c r="B1710" s="214">
        <v>171250000</v>
      </c>
    </row>
    <row r="1711" spans="1:2">
      <c r="A1711" s="176" t="s">
        <v>599</v>
      </c>
      <c r="B1711" s="212">
        <v>154100000</v>
      </c>
    </row>
    <row r="1712" spans="1:2">
      <c r="A1712" s="177" t="s">
        <v>2007</v>
      </c>
      <c r="B1712" s="213">
        <v>34500000</v>
      </c>
    </row>
    <row r="1713" spans="1:2">
      <c r="A1713" s="178" t="s">
        <v>1078</v>
      </c>
      <c r="B1713" s="214">
        <v>34500000</v>
      </c>
    </row>
    <row r="1714" spans="1:2">
      <c r="A1714" s="177" t="s">
        <v>2008</v>
      </c>
      <c r="B1714" s="213">
        <v>51300000</v>
      </c>
    </row>
    <row r="1715" spans="1:2">
      <c r="A1715" s="178" t="s">
        <v>1088</v>
      </c>
      <c r="B1715" s="214">
        <v>51300000</v>
      </c>
    </row>
    <row r="1716" spans="1:2">
      <c r="A1716" s="177" t="s">
        <v>2009</v>
      </c>
      <c r="B1716" s="213">
        <v>68300000</v>
      </c>
    </row>
    <row r="1717" spans="1:2">
      <c r="A1717" s="178" t="s">
        <v>1093</v>
      </c>
      <c r="B1717" s="214">
        <v>68300000</v>
      </c>
    </row>
    <row r="1718" spans="1:2">
      <c r="A1718" s="176" t="s">
        <v>600</v>
      </c>
      <c r="B1718" s="212">
        <v>127683561551.59999</v>
      </c>
    </row>
    <row r="1719" spans="1:2">
      <c r="A1719" s="177" t="s">
        <v>2010</v>
      </c>
      <c r="B1719" s="213">
        <v>1065962568.3099999</v>
      </c>
    </row>
    <row r="1720" spans="1:2">
      <c r="A1720" s="178" t="s">
        <v>1077</v>
      </c>
      <c r="B1720" s="214">
        <v>1065962568.3099999</v>
      </c>
    </row>
    <row r="1721" spans="1:2">
      <c r="A1721" s="178" t="s">
        <v>1078</v>
      </c>
      <c r="B1721" s="215"/>
    </row>
    <row r="1722" spans="1:2">
      <c r="A1722" s="177" t="s">
        <v>2011</v>
      </c>
      <c r="B1722" s="213">
        <v>1067755121.5700001</v>
      </c>
    </row>
    <row r="1723" spans="1:2">
      <c r="A1723" s="178" t="s">
        <v>1077</v>
      </c>
      <c r="B1723" s="214">
        <v>1067755121.5700001</v>
      </c>
    </row>
    <row r="1724" spans="1:2">
      <c r="A1724" s="178" t="s">
        <v>1078</v>
      </c>
      <c r="B1724" s="215"/>
    </row>
    <row r="1725" spans="1:2">
      <c r="A1725" s="177" t="s">
        <v>2012</v>
      </c>
      <c r="B1725" s="213">
        <v>1071661352.8200001</v>
      </c>
    </row>
    <row r="1726" spans="1:2">
      <c r="A1726" s="178" t="s">
        <v>1078</v>
      </c>
      <c r="B1726" s="214">
        <v>1071661352.8200001</v>
      </c>
    </row>
    <row r="1727" spans="1:2">
      <c r="A1727" s="177" t="s">
        <v>2013</v>
      </c>
      <c r="B1727" s="213">
        <v>1070700135.05</v>
      </c>
    </row>
    <row r="1728" spans="1:2">
      <c r="A1728" s="178" t="s">
        <v>1078</v>
      </c>
      <c r="B1728" s="214">
        <v>1070700135.05</v>
      </c>
    </row>
    <row r="1729" spans="1:2">
      <c r="A1729" s="177" t="s">
        <v>2014</v>
      </c>
      <c r="B1729" s="213">
        <v>1072503876.4400001</v>
      </c>
    </row>
    <row r="1730" spans="1:2">
      <c r="A1730" s="178" t="s">
        <v>1078</v>
      </c>
      <c r="B1730" s="214">
        <v>1072503876.4400001</v>
      </c>
    </row>
    <row r="1731" spans="1:2">
      <c r="A1731" s="178" t="s">
        <v>1060</v>
      </c>
      <c r="B1731" s="215"/>
    </row>
    <row r="1732" spans="1:2">
      <c r="A1732" s="178" t="s">
        <v>1079</v>
      </c>
      <c r="B1732" s="215"/>
    </row>
    <row r="1733" spans="1:2">
      <c r="A1733" s="177" t="s">
        <v>2015</v>
      </c>
      <c r="B1733" s="213">
        <v>1069439182.71</v>
      </c>
    </row>
    <row r="1734" spans="1:2">
      <c r="A1734" s="178" t="s">
        <v>1078</v>
      </c>
      <c r="B1734" s="214">
        <v>1069439182.71</v>
      </c>
    </row>
    <row r="1735" spans="1:2">
      <c r="A1735" s="178" t="s">
        <v>1060</v>
      </c>
      <c r="B1735" s="215"/>
    </row>
    <row r="1736" spans="1:2">
      <c r="A1736" s="178" t="s">
        <v>1079</v>
      </c>
      <c r="B1736" s="215"/>
    </row>
    <row r="1737" spans="1:2">
      <c r="A1737" s="177" t="s">
        <v>2016</v>
      </c>
      <c r="B1737" s="213">
        <v>1071234144.9299999</v>
      </c>
    </row>
    <row r="1738" spans="1:2">
      <c r="A1738" s="178" t="s">
        <v>1060</v>
      </c>
      <c r="B1738" s="214">
        <v>1071234144.9299999</v>
      </c>
    </row>
    <row r="1739" spans="1:2">
      <c r="A1739" s="178" t="s">
        <v>1079</v>
      </c>
      <c r="B1739" s="215"/>
    </row>
    <row r="1740" spans="1:2">
      <c r="A1740" s="177" t="s">
        <v>2017</v>
      </c>
      <c r="B1740" s="213">
        <v>689045000</v>
      </c>
    </row>
    <row r="1741" spans="1:2">
      <c r="A1741" s="178" t="s">
        <v>1060</v>
      </c>
      <c r="B1741" s="214">
        <v>689045000</v>
      </c>
    </row>
    <row r="1742" spans="1:2">
      <c r="A1742" s="177" t="s">
        <v>2018</v>
      </c>
      <c r="B1742" s="213">
        <v>385486225.25</v>
      </c>
    </row>
    <row r="1743" spans="1:2">
      <c r="A1743" s="178" t="s">
        <v>1060</v>
      </c>
      <c r="B1743" s="214">
        <v>385486225.25</v>
      </c>
    </row>
    <row r="1744" spans="1:2">
      <c r="A1744" s="177" t="s">
        <v>2019</v>
      </c>
      <c r="B1744" s="213">
        <v>551240000</v>
      </c>
    </row>
    <row r="1745" spans="1:2">
      <c r="A1745" s="178" t="s">
        <v>1060</v>
      </c>
      <c r="B1745" s="214">
        <v>551240000</v>
      </c>
    </row>
    <row r="1746" spans="1:2">
      <c r="A1746" s="177" t="s">
        <v>2020</v>
      </c>
      <c r="B1746" s="213">
        <v>522338142.75</v>
      </c>
    </row>
    <row r="1747" spans="1:2">
      <c r="A1747" s="178" t="s">
        <v>1060</v>
      </c>
      <c r="B1747" s="214">
        <v>522338142.75</v>
      </c>
    </row>
    <row r="1748" spans="1:2">
      <c r="A1748" s="177" t="s">
        <v>2021</v>
      </c>
      <c r="B1748" s="213">
        <v>1073566562.25</v>
      </c>
    </row>
    <row r="1749" spans="1:2">
      <c r="A1749" s="178" t="s">
        <v>1060</v>
      </c>
      <c r="B1749" s="214">
        <v>1073566562.25</v>
      </c>
    </row>
    <row r="1750" spans="1:2">
      <c r="A1750" s="177" t="s">
        <v>2022</v>
      </c>
      <c r="B1750" s="213">
        <v>1074217709.78</v>
      </c>
    </row>
    <row r="1751" spans="1:2">
      <c r="A1751" s="178" t="s">
        <v>1060</v>
      </c>
      <c r="B1751" s="214">
        <v>1074217709.78</v>
      </c>
    </row>
    <row r="1752" spans="1:2">
      <c r="A1752" s="178" t="s">
        <v>1075</v>
      </c>
      <c r="B1752" s="215"/>
    </row>
    <row r="1753" spans="1:2">
      <c r="A1753" s="177" t="s">
        <v>2023</v>
      </c>
      <c r="B1753" s="213">
        <v>1072505432.95</v>
      </c>
    </row>
    <row r="1754" spans="1:2">
      <c r="A1754" s="178" t="s">
        <v>1060</v>
      </c>
      <c r="B1754" s="214">
        <v>1072505432.95</v>
      </c>
    </row>
    <row r="1755" spans="1:2">
      <c r="A1755" s="177" t="s">
        <v>2024</v>
      </c>
      <c r="B1755" s="213">
        <v>1073204813.62</v>
      </c>
    </row>
    <row r="1756" spans="1:2">
      <c r="A1756" s="178" t="s">
        <v>1075</v>
      </c>
      <c r="B1756" s="214">
        <v>1073204813.62</v>
      </c>
    </row>
    <row r="1757" spans="1:2">
      <c r="A1757" s="177" t="s">
        <v>2025</v>
      </c>
      <c r="B1757" s="213">
        <v>1071234144.9299999</v>
      </c>
    </row>
    <row r="1758" spans="1:2">
      <c r="A1758" s="178" t="s">
        <v>1075</v>
      </c>
      <c r="B1758" s="214">
        <v>1071234144.9299999</v>
      </c>
    </row>
    <row r="1759" spans="1:2">
      <c r="A1759" s="177" t="s">
        <v>2026</v>
      </c>
      <c r="B1759" s="213">
        <v>1067823372.1799999</v>
      </c>
    </row>
    <row r="1760" spans="1:2">
      <c r="A1760" s="178" t="s">
        <v>1075</v>
      </c>
      <c r="B1760" s="214">
        <v>1067823372.1799999</v>
      </c>
    </row>
    <row r="1761" spans="1:2">
      <c r="A1761" s="177" t="s">
        <v>2027</v>
      </c>
      <c r="B1761" s="213">
        <v>1067937923.51</v>
      </c>
    </row>
    <row r="1762" spans="1:2">
      <c r="A1762" s="178" t="s">
        <v>1075</v>
      </c>
      <c r="B1762" s="214">
        <v>1067937923.51</v>
      </c>
    </row>
    <row r="1763" spans="1:2">
      <c r="A1763" s="178" t="s">
        <v>1079</v>
      </c>
      <c r="B1763" s="215"/>
    </row>
    <row r="1764" spans="1:2">
      <c r="A1764" s="177" t="s">
        <v>2028</v>
      </c>
      <c r="B1764" s="213">
        <v>1071669129.25</v>
      </c>
    </row>
    <row r="1765" spans="1:2">
      <c r="A1765" s="178" t="s">
        <v>1079</v>
      </c>
      <c r="B1765" s="214">
        <v>1071669129.25</v>
      </c>
    </row>
    <row r="1766" spans="1:2">
      <c r="A1766" s="177" t="s">
        <v>2029</v>
      </c>
      <c r="B1766" s="213">
        <v>1071249691.58</v>
      </c>
    </row>
    <row r="1767" spans="1:2">
      <c r="A1767" s="178" t="s">
        <v>1079</v>
      </c>
      <c r="B1767" s="214">
        <v>1071249691.58</v>
      </c>
    </row>
    <row r="1768" spans="1:2">
      <c r="A1768" s="177" t="s">
        <v>2030</v>
      </c>
      <c r="B1768" s="213">
        <v>1069439182.71</v>
      </c>
    </row>
    <row r="1769" spans="1:2">
      <c r="A1769" s="178" t="s">
        <v>1079</v>
      </c>
      <c r="B1769" s="214">
        <v>1069439182.71</v>
      </c>
    </row>
    <row r="1770" spans="1:2">
      <c r="A1770" s="177" t="s">
        <v>2031</v>
      </c>
      <c r="B1770" s="213">
        <v>1071234144.9299999</v>
      </c>
    </row>
    <row r="1771" spans="1:2">
      <c r="A1771" s="178" t="s">
        <v>1079</v>
      </c>
      <c r="B1771" s="214">
        <v>1071234144.9299999</v>
      </c>
    </row>
    <row r="1772" spans="1:2">
      <c r="A1772" s="177" t="s">
        <v>2032</v>
      </c>
      <c r="B1772" s="213">
        <v>1066391006.25</v>
      </c>
    </row>
    <row r="1773" spans="1:2">
      <c r="A1773" s="178" t="s">
        <v>1080</v>
      </c>
      <c r="B1773" s="214">
        <v>1066391006.25</v>
      </c>
    </row>
    <row r="1774" spans="1:2">
      <c r="A1774" s="177" t="s">
        <v>2033</v>
      </c>
      <c r="B1774" s="213">
        <v>1070029190.25</v>
      </c>
    </row>
    <row r="1775" spans="1:2">
      <c r="A1775" s="178" t="s">
        <v>1079</v>
      </c>
      <c r="B1775" s="214">
        <v>1070029190.25</v>
      </c>
    </row>
    <row r="1776" spans="1:2">
      <c r="A1776" s="177" t="s">
        <v>2034</v>
      </c>
      <c r="B1776" s="213">
        <v>1068464184.02</v>
      </c>
    </row>
    <row r="1777" spans="1:2">
      <c r="A1777" s="178" t="s">
        <v>1079</v>
      </c>
      <c r="B1777" s="214">
        <v>1068464184.02</v>
      </c>
    </row>
    <row r="1778" spans="1:2">
      <c r="A1778" s="177" t="s">
        <v>2035</v>
      </c>
      <c r="B1778" s="213">
        <v>1067620960.5</v>
      </c>
    </row>
    <row r="1779" spans="1:2">
      <c r="A1779" s="178" t="s">
        <v>1079</v>
      </c>
      <c r="B1779" s="214">
        <v>1067620960.5</v>
      </c>
    </row>
    <row r="1780" spans="1:2">
      <c r="A1780" s="177" t="s">
        <v>2036</v>
      </c>
      <c r="B1780" s="213">
        <v>1066490070.11</v>
      </c>
    </row>
    <row r="1781" spans="1:2">
      <c r="A1781" s="178" t="s">
        <v>1080</v>
      </c>
      <c r="B1781" s="214">
        <v>1066490070.11</v>
      </c>
    </row>
    <row r="1782" spans="1:2">
      <c r="A1782" s="177" t="s">
        <v>2037</v>
      </c>
      <c r="B1782" s="213">
        <v>1102464000</v>
      </c>
    </row>
    <row r="1783" spans="1:2">
      <c r="A1783" s="178" t="s">
        <v>1080</v>
      </c>
      <c r="B1783" s="214">
        <v>1102464000</v>
      </c>
    </row>
    <row r="1784" spans="1:2">
      <c r="A1784" s="177" t="s">
        <v>2038</v>
      </c>
      <c r="B1784" s="213">
        <v>1034887640.25</v>
      </c>
    </row>
    <row r="1785" spans="1:2">
      <c r="A1785" s="178" t="s">
        <v>1080</v>
      </c>
      <c r="B1785" s="214">
        <v>1034887640.25</v>
      </c>
    </row>
    <row r="1786" spans="1:2">
      <c r="A1786" s="177" t="s">
        <v>2039</v>
      </c>
      <c r="B1786" s="213">
        <v>1068044726.25</v>
      </c>
    </row>
    <row r="1787" spans="1:2">
      <c r="A1787" s="178" t="s">
        <v>1080</v>
      </c>
      <c r="B1787" s="214">
        <v>1068044726.25</v>
      </c>
    </row>
    <row r="1788" spans="1:2">
      <c r="A1788" s="177" t="s">
        <v>2040</v>
      </c>
      <c r="B1788" s="213">
        <v>1070029190.25</v>
      </c>
    </row>
    <row r="1789" spans="1:2">
      <c r="A1789" s="178" t="s">
        <v>1080</v>
      </c>
      <c r="B1789" s="214">
        <v>1070029190.25</v>
      </c>
    </row>
    <row r="1790" spans="1:2">
      <c r="A1790" s="177" t="s">
        <v>2041</v>
      </c>
      <c r="B1790" s="213">
        <v>1074920642.25</v>
      </c>
    </row>
    <row r="1791" spans="1:2">
      <c r="A1791" s="178" t="s">
        <v>1081</v>
      </c>
      <c r="B1791" s="214">
        <v>1074920642.25</v>
      </c>
    </row>
    <row r="1792" spans="1:2">
      <c r="A1792" s="177" t="s">
        <v>2042</v>
      </c>
      <c r="B1792" s="213">
        <v>1069392412.95</v>
      </c>
    </row>
    <row r="1793" spans="1:2">
      <c r="A1793" s="178" t="s">
        <v>1081</v>
      </c>
      <c r="B1793" s="214">
        <v>1069392412.95</v>
      </c>
    </row>
    <row r="1794" spans="1:2">
      <c r="A1794" s="178" t="s">
        <v>1067</v>
      </c>
      <c r="B1794" s="215"/>
    </row>
    <row r="1795" spans="1:2">
      <c r="A1795" s="178" t="s">
        <v>1063</v>
      </c>
      <c r="B1795" s="215"/>
    </row>
    <row r="1796" spans="1:2">
      <c r="A1796" s="177" t="s">
        <v>2043</v>
      </c>
      <c r="B1796" s="213">
        <v>16123550391</v>
      </c>
    </row>
    <row r="1797" spans="1:2">
      <c r="A1797" s="178" t="s">
        <v>1081</v>
      </c>
      <c r="B1797" s="214">
        <v>1073197983.88</v>
      </c>
    </row>
    <row r="1798" spans="1:2">
      <c r="A1798" s="178" t="s">
        <v>1066</v>
      </c>
      <c r="B1798" s="214">
        <v>4268072603.4499998</v>
      </c>
    </row>
    <row r="1799" spans="1:2">
      <c r="A1799" s="178" t="s">
        <v>1067</v>
      </c>
      <c r="B1799" s="215"/>
    </row>
    <row r="1800" spans="1:2">
      <c r="A1800" s="178" t="s">
        <v>1063</v>
      </c>
      <c r="B1800" s="214">
        <v>4254532955.3699999</v>
      </c>
    </row>
    <row r="1801" spans="1:2">
      <c r="A1801" s="178" t="s">
        <v>1082</v>
      </c>
      <c r="B1801" s="214">
        <v>6363917106.4900007</v>
      </c>
    </row>
    <row r="1802" spans="1:2">
      <c r="A1802" s="178" t="s">
        <v>1083</v>
      </c>
      <c r="B1802" s="214">
        <v>163829741.81</v>
      </c>
    </row>
    <row r="1803" spans="1:2">
      <c r="A1803" s="178" t="s">
        <v>1084</v>
      </c>
      <c r="B1803" s="215"/>
    </row>
    <row r="1804" spans="1:2">
      <c r="A1804" s="177" t="s">
        <v>2044</v>
      </c>
      <c r="B1804" s="213">
        <v>15745877970</v>
      </c>
    </row>
    <row r="1805" spans="1:2">
      <c r="A1805" s="178" t="s">
        <v>1083</v>
      </c>
      <c r="B1805" s="214">
        <v>4051739588.29</v>
      </c>
    </row>
    <row r="1806" spans="1:2">
      <c r="A1806" s="178" t="s">
        <v>1084</v>
      </c>
      <c r="B1806" s="214">
        <v>2101020419.77</v>
      </c>
    </row>
    <row r="1807" spans="1:2">
      <c r="A1807" s="178" t="s">
        <v>1085</v>
      </c>
      <c r="B1807" s="214">
        <v>4185435784.3200002</v>
      </c>
    </row>
    <row r="1808" spans="1:2">
      <c r="A1808" s="178" t="s">
        <v>1086</v>
      </c>
      <c r="B1808" s="214">
        <v>5407682177.6199999</v>
      </c>
    </row>
    <row r="1809" spans="1:2">
      <c r="A1809" s="178" t="s">
        <v>1087</v>
      </c>
      <c r="B1809" s="215"/>
    </row>
    <row r="1810" spans="1:2">
      <c r="A1810" s="177" t="s">
        <v>2045</v>
      </c>
      <c r="B1810" s="213">
        <v>15745800000</v>
      </c>
    </row>
    <row r="1811" spans="1:2">
      <c r="A1811" s="178" t="s">
        <v>1086</v>
      </c>
      <c r="B1811" s="214">
        <v>882281673</v>
      </c>
    </row>
    <row r="1812" spans="1:2">
      <c r="A1812" s="178" t="s">
        <v>1087</v>
      </c>
      <c r="B1812" s="214">
        <v>4187564703</v>
      </c>
    </row>
    <row r="1813" spans="1:2">
      <c r="A1813" s="178" t="s">
        <v>1088</v>
      </c>
      <c r="B1813" s="214">
        <v>5225106810</v>
      </c>
    </row>
    <row r="1814" spans="1:2">
      <c r="A1814" s="178" t="s">
        <v>1089</v>
      </c>
      <c r="B1814" s="214">
        <v>5222922936</v>
      </c>
    </row>
    <row r="1815" spans="1:2">
      <c r="A1815" s="178" t="s">
        <v>1090</v>
      </c>
      <c r="B1815" s="214">
        <v>227923878</v>
      </c>
    </row>
    <row r="1816" spans="1:2">
      <c r="A1816" s="178" t="s">
        <v>1091</v>
      </c>
      <c r="B1816" s="215"/>
    </row>
    <row r="1817" spans="1:2">
      <c r="A1817" s="177" t="s">
        <v>2046</v>
      </c>
      <c r="B1817" s="213">
        <v>15745800000</v>
      </c>
    </row>
    <row r="1818" spans="1:2">
      <c r="A1818" s="178" t="s">
        <v>1090</v>
      </c>
      <c r="B1818" s="214">
        <v>4991569212</v>
      </c>
    </row>
    <row r="1819" spans="1:2">
      <c r="A1819" s="178" t="s">
        <v>1091</v>
      </c>
      <c r="B1819" s="214">
        <v>4180112832</v>
      </c>
    </row>
    <row r="1820" spans="1:2">
      <c r="A1820" s="178" t="s">
        <v>1072</v>
      </c>
      <c r="B1820" s="214">
        <v>6574117956</v>
      </c>
    </row>
    <row r="1821" spans="1:2">
      <c r="A1821" s="178" t="s">
        <v>1092</v>
      </c>
      <c r="B1821" s="215"/>
    </row>
    <row r="1822" spans="1:2">
      <c r="A1822" s="177" t="s">
        <v>2047</v>
      </c>
      <c r="B1822" s="213">
        <v>1095360000</v>
      </c>
    </row>
    <row r="1823" spans="1:2">
      <c r="A1823" s="178" t="s">
        <v>1072</v>
      </c>
      <c r="B1823" s="214">
        <v>772252761</v>
      </c>
    </row>
    <row r="1824" spans="1:2">
      <c r="A1824" s="178" t="s">
        <v>1092</v>
      </c>
      <c r="B1824" s="214">
        <v>323107239</v>
      </c>
    </row>
    <row r="1825" spans="1:2">
      <c r="A1825" s="178" t="s">
        <v>1094</v>
      </c>
      <c r="B1825" s="215"/>
    </row>
    <row r="1826" spans="1:2">
      <c r="A1826" s="177" t="s">
        <v>2048</v>
      </c>
      <c r="B1826" s="213">
        <v>14650440000</v>
      </c>
    </row>
    <row r="1827" spans="1:2">
      <c r="A1827" s="178" t="s">
        <v>1092</v>
      </c>
      <c r="B1827" s="214">
        <v>2809779819</v>
      </c>
    </row>
    <row r="1828" spans="1:2">
      <c r="A1828" s="178" t="s">
        <v>1093</v>
      </c>
      <c r="B1828" s="214">
        <v>5223419271</v>
      </c>
    </row>
    <row r="1829" spans="1:2">
      <c r="A1829" s="178" t="s">
        <v>1058</v>
      </c>
      <c r="B1829" s="214">
        <v>6275450937</v>
      </c>
    </row>
    <row r="1830" spans="1:2">
      <c r="A1830" s="178" t="s">
        <v>1094</v>
      </c>
      <c r="B1830" s="214">
        <v>341789973</v>
      </c>
    </row>
    <row r="1831" spans="1:2">
      <c r="A1831" s="177" t="s">
        <v>2049</v>
      </c>
      <c r="B1831" s="213">
        <v>1095360000</v>
      </c>
    </row>
    <row r="1832" spans="1:2">
      <c r="A1832" s="178" t="s">
        <v>1094</v>
      </c>
      <c r="B1832" s="214">
        <v>1095360000</v>
      </c>
    </row>
    <row r="1833" spans="1:2">
      <c r="A1833" s="178" t="s">
        <v>1096</v>
      </c>
      <c r="B1833" s="215"/>
    </row>
    <row r="1834" spans="1:2">
      <c r="A1834" s="177" t="s">
        <v>2050</v>
      </c>
      <c r="B1834" s="213">
        <v>14301191310</v>
      </c>
    </row>
    <row r="1835" spans="1:2">
      <c r="A1835" s="178" t="s">
        <v>1094</v>
      </c>
      <c r="B1835" s="214">
        <v>5897411394</v>
      </c>
    </row>
    <row r="1836" spans="1:2">
      <c r="A1836" s="178" t="s">
        <v>1095</v>
      </c>
      <c r="B1836" s="214">
        <v>3151617714</v>
      </c>
    </row>
    <row r="1837" spans="1:2">
      <c r="A1837" s="178" t="s">
        <v>1096</v>
      </c>
      <c r="B1837" s="214">
        <v>5252162202</v>
      </c>
    </row>
    <row r="1838" spans="1:2">
      <c r="A1838" s="176" t="s">
        <v>601</v>
      </c>
      <c r="B1838" s="212">
        <v>29810000</v>
      </c>
    </row>
    <row r="1839" spans="1:2">
      <c r="A1839" s="177" t="s">
        <v>937</v>
      </c>
      <c r="B1839" s="216"/>
    </row>
    <row r="1840" spans="1:2">
      <c r="A1840" s="178" t="s">
        <v>1077</v>
      </c>
      <c r="B1840" s="215"/>
    </row>
    <row r="1841" spans="1:2">
      <c r="A1841" s="177" t="s">
        <v>2051</v>
      </c>
      <c r="B1841" s="213">
        <v>29810000</v>
      </c>
    </row>
    <row r="1842" spans="1:2">
      <c r="A1842" s="178" t="s">
        <v>1086</v>
      </c>
      <c r="B1842" s="214">
        <v>29810000</v>
      </c>
    </row>
    <row r="1843" spans="1:2">
      <c r="A1843" s="176" t="s">
        <v>602</v>
      </c>
      <c r="B1843" s="212">
        <v>17940120</v>
      </c>
    </row>
    <row r="1844" spans="1:2">
      <c r="A1844" s="177" t="s">
        <v>2052</v>
      </c>
      <c r="B1844" s="213">
        <v>9000000</v>
      </c>
    </row>
    <row r="1845" spans="1:2">
      <c r="A1845" s="178" t="s">
        <v>1080</v>
      </c>
      <c r="B1845" s="214">
        <v>9000000</v>
      </c>
    </row>
    <row r="1846" spans="1:2">
      <c r="A1846" s="177" t="s">
        <v>2053</v>
      </c>
      <c r="B1846" s="213">
        <v>8940120</v>
      </c>
    </row>
    <row r="1847" spans="1:2">
      <c r="A1847" s="178" t="s">
        <v>1089</v>
      </c>
      <c r="B1847" s="214">
        <v>8940120</v>
      </c>
    </row>
    <row r="1848" spans="1:2">
      <c r="A1848" s="176" t="s">
        <v>603</v>
      </c>
      <c r="B1848" s="212">
        <v>34317897</v>
      </c>
    </row>
    <row r="1849" spans="1:2">
      <c r="A1849" s="177" t="s">
        <v>2054</v>
      </c>
      <c r="B1849" s="213">
        <v>13836000</v>
      </c>
    </row>
    <row r="1850" spans="1:2">
      <c r="A1850" s="178" t="s">
        <v>1060</v>
      </c>
      <c r="B1850" s="214">
        <v>13836000</v>
      </c>
    </row>
    <row r="1851" spans="1:2">
      <c r="A1851" s="177" t="s">
        <v>2055</v>
      </c>
      <c r="B1851" s="213">
        <v>10239900</v>
      </c>
    </row>
    <row r="1852" spans="1:2">
      <c r="A1852" s="178" t="s">
        <v>1084</v>
      </c>
      <c r="B1852" s="214">
        <v>10239900</v>
      </c>
    </row>
    <row r="1853" spans="1:2">
      <c r="A1853" s="177" t="s">
        <v>2056</v>
      </c>
      <c r="B1853" s="213">
        <v>10241997</v>
      </c>
    </row>
    <row r="1854" spans="1:2">
      <c r="A1854" s="178" t="s">
        <v>1091</v>
      </c>
      <c r="B1854" s="214">
        <v>10241997</v>
      </c>
    </row>
    <row r="1855" spans="1:2">
      <c r="A1855" s="176" t="s">
        <v>2057</v>
      </c>
      <c r="B1855" s="212">
        <v>58065443</v>
      </c>
    </row>
    <row r="1856" spans="1:2">
      <c r="A1856" s="177" t="s">
        <v>2058</v>
      </c>
      <c r="B1856" s="213">
        <v>6826598</v>
      </c>
    </row>
    <row r="1857" spans="1:2">
      <c r="A1857" s="178" t="s">
        <v>1089</v>
      </c>
      <c r="B1857" s="214">
        <v>6826598</v>
      </c>
    </row>
    <row r="1858" spans="1:2">
      <c r="A1858" s="177" t="s">
        <v>2059</v>
      </c>
      <c r="B1858" s="213">
        <v>10253997</v>
      </c>
    </row>
    <row r="1859" spans="1:2">
      <c r="A1859" s="178" t="s">
        <v>1091</v>
      </c>
      <c r="B1859" s="214">
        <v>10253997</v>
      </c>
    </row>
    <row r="1860" spans="1:2">
      <c r="A1860" s="177" t="s">
        <v>2060</v>
      </c>
      <c r="B1860" s="213">
        <v>23911993</v>
      </c>
    </row>
    <row r="1861" spans="1:2">
      <c r="A1861" s="178" t="s">
        <v>1091</v>
      </c>
      <c r="B1861" s="214">
        <v>23911993</v>
      </c>
    </row>
    <row r="1862" spans="1:2">
      <c r="A1862" s="178" t="s">
        <v>1072</v>
      </c>
      <c r="B1862" s="215"/>
    </row>
    <row r="1863" spans="1:2">
      <c r="A1863" s="177" t="s">
        <v>2061</v>
      </c>
      <c r="B1863" s="213">
        <v>17072855</v>
      </c>
    </row>
    <row r="1864" spans="1:2">
      <c r="A1864" s="178" t="s">
        <v>1072</v>
      </c>
      <c r="B1864" s="214">
        <v>17072855</v>
      </c>
    </row>
    <row r="1865" spans="1:2">
      <c r="A1865" s="176" t="s">
        <v>604</v>
      </c>
      <c r="B1865" s="212">
        <v>78000000</v>
      </c>
    </row>
    <row r="1866" spans="1:2">
      <c r="A1866" s="177" t="s">
        <v>2062</v>
      </c>
      <c r="B1866" s="213">
        <v>78000000</v>
      </c>
    </row>
    <row r="1867" spans="1:2">
      <c r="A1867" s="178" t="s">
        <v>1060</v>
      </c>
      <c r="B1867" s="214">
        <v>78000000</v>
      </c>
    </row>
    <row r="1868" spans="1:2">
      <c r="A1868" s="176" t="s">
        <v>457</v>
      </c>
      <c r="B1868" s="212">
        <v>62641600</v>
      </c>
    </row>
    <row r="1869" spans="1:2">
      <c r="A1869" s="177" t="s">
        <v>2063</v>
      </c>
      <c r="B1869" s="213">
        <v>62641600</v>
      </c>
    </row>
    <row r="1870" spans="1:2">
      <c r="A1870" s="178" t="s">
        <v>1060</v>
      </c>
      <c r="B1870" s="214">
        <v>21591360</v>
      </c>
    </row>
    <row r="1871" spans="1:2">
      <c r="A1871" s="178" t="s">
        <v>1080</v>
      </c>
      <c r="B1871" s="214">
        <v>19458880</v>
      </c>
    </row>
    <row r="1872" spans="1:2">
      <c r="A1872" s="178" t="s">
        <v>1081</v>
      </c>
      <c r="B1872" s="215"/>
    </row>
    <row r="1873" spans="1:2">
      <c r="A1873" s="178" t="s">
        <v>1067</v>
      </c>
      <c r="B1873" s="214">
        <v>21591360</v>
      </c>
    </row>
    <row r="1874" spans="1:2">
      <c r="A1874" s="178" t="s">
        <v>1063</v>
      </c>
      <c r="B1874" s="215"/>
    </row>
    <row r="1875" spans="1:2">
      <c r="A1875" s="178" t="s">
        <v>1096</v>
      </c>
      <c r="B1875" s="215"/>
    </row>
    <row r="1876" spans="1:2">
      <c r="A1876" s="177" t="s">
        <v>605</v>
      </c>
      <c r="B1876" s="216"/>
    </row>
    <row r="1877" spans="1:2">
      <c r="A1877" s="178" t="s">
        <v>1077</v>
      </c>
      <c r="B1877" s="215"/>
    </row>
    <row r="1878" spans="1:2">
      <c r="A1878" s="178" t="s">
        <v>1096</v>
      </c>
      <c r="B1878" s="215"/>
    </row>
    <row r="1879" spans="1:2">
      <c r="A1879" s="176" t="s">
        <v>606</v>
      </c>
      <c r="B1879" s="212">
        <v>122351040</v>
      </c>
    </row>
    <row r="1880" spans="1:2">
      <c r="A1880" s="177" t="s">
        <v>607</v>
      </c>
      <c r="B1880" s="216"/>
    </row>
    <row r="1881" spans="1:2">
      <c r="A1881" s="178" t="s">
        <v>1077</v>
      </c>
      <c r="B1881" s="215"/>
    </row>
    <row r="1882" spans="1:2">
      <c r="A1882" s="178" t="s">
        <v>1075</v>
      </c>
      <c r="B1882" s="215"/>
    </row>
    <row r="1883" spans="1:2">
      <c r="A1883" s="178" t="s">
        <v>1079</v>
      </c>
      <c r="B1883" s="215"/>
    </row>
    <row r="1884" spans="1:2">
      <c r="A1884" s="178" t="s">
        <v>1066</v>
      </c>
      <c r="B1884" s="215"/>
    </row>
    <row r="1885" spans="1:2">
      <c r="A1885" s="178" t="s">
        <v>1082</v>
      </c>
      <c r="B1885" s="215"/>
    </row>
    <row r="1886" spans="1:2">
      <c r="A1886" s="178" t="s">
        <v>1083</v>
      </c>
      <c r="B1886" s="215"/>
    </row>
    <row r="1887" spans="1:2">
      <c r="A1887" s="178" t="s">
        <v>1084</v>
      </c>
      <c r="B1887" s="215"/>
    </row>
    <row r="1888" spans="1:2">
      <c r="A1888" s="178" t="s">
        <v>1085</v>
      </c>
      <c r="B1888" s="215"/>
    </row>
    <row r="1889" spans="1:2">
      <c r="A1889" s="178" t="s">
        <v>1087</v>
      </c>
      <c r="B1889" s="215"/>
    </row>
    <row r="1890" spans="1:2">
      <c r="A1890" s="178" t="s">
        <v>1090</v>
      </c>
      <c r="B1890" s="215"/>
    </row>
    <row r="1891" spans="1:2">
      <c r="A1891" s="178" t="s">
        <v>1094</v>
      </c>
      <c r="B1891" s="215"/>
    </row>
    <row r="1892" spans="1:2">
      <c r="A1892" s="178" t="s">
        <v>1096</v>
      </c>
      <c r="B1892" s="215"/>
    </row>
    <row r="1893" spans="1:2">
      <c r="A1893" s="177" t="s">
        <v>938</v>
      </c>
      <c r="B1893" s="213">
        <v>122351040</v>
      </c>
    </row>
    <row r="1894" spans="1:2">
      <c r="A1894" s="178" t="s">
        <v>1077</v>
      </c>
      <c r="B1894" s="215"/>
    </row>
    <row r="1895" spans="1:2">
      <c r="A1895" s="178" t="s">
        <v>1078</v>
      </c>
      <c r="B1895" s="215"/>
    </row>
    <row r="1896" spans="1:2">
      <c r="A1896" s="178" t="s">
        <v>1060</v>
      </c>
      <c r="B1896" s="214">
        <v>42116480</v>
      </c>
    </row>
    <row r="1897" spans="1:2">
      <c r="A1897" s="178" t="s">
        <v>1075</v>
      </c>
      <c r="B1897" s="215"/>
    </row>
    <row r="1898" spans="1:2">
      <c r="A1898" s="178" t="s">
        <v>1079</v>
      </c>
      <c r="B1898" s="215"/>
    </row>
    <row r="1899" spans="1:2">
      <c r="A1899" s="178" t="s">
        <v>1080</v>
      </c>
      <c r="B1899" s="214">
        <v>38118080</v>
      </c>
    </row>
    <row r="1900" spans="1:2">
      <c r="A1900" s="178" t="s">
        <v>1081</v>
      </c>
      <c r="B1900" s="215"/>
    </row>
    <row r="1901" spans="1:2">
      <c r="A1901" s="178" t="s">
        <v>1066</v>
      </c>
      <c r="B1901" s="215"/>
    </row>
    <row r="1902" spans="1:2">
      <c r="A1902" s="178" t="s">
        <v>1067</v>
      </c>
      <c r="B1902" s="214">
        <v>42116480</v>
      </c>
    </row>
    <row r="1903" spans="1:2">
      <c r="A1903" s="178" t="s">
        <v>1063</v>
      </c>
      <c r="B1903" s="215"/>
    </row>
    <row r="1904" spans="1:2">
      <c r="A1904" s="178" t="s">
        <v>1082</v>
      </c>
      <c r="B1904" s="215"/>
    </row>
    <row r="1905" spans="1:2">
      <c r="A1905" s="178" t="s">
        <v>1083</v>
      </c>
      <c r="B1905" s="215"/>
    </row>
    <row r="1906" spans="1:2">
      <c r="A1906" s="178" t="s">
        <v>1084</v>
      </c>
      <c r="B1906" s="215"/>
    </row>
    <row r="1907" spans="1:2">
      <c r="A1907" s="178" t="s">
        <v>1085</v>
      </c>
      <c r="B1907" s="215"/>
    </row>
    <row r="1908" spans="1:2">
      <c r="A1908" s="178" t="s">
        <v>1086</v>
      </c>
      <c r="B1908" s="215"/>
    </row>
    <row r="1909" spans="1:2">
      <c r="A1909" s="178" t="s">
        <v>1087</v>
      </c>
      <c r="B1909" s="215"/>
    </row>
    <row r="1910" spans="1:2">
      <c r="A1910" s="178" t="s">
        <v>1088</v>
      </c>
      <c r="B1910" s="215"/>
    </row>
    <row r="1911" spans="1:2">
      <c r="A1911" s="178" t="s">
        <v>1090</v>
      </c>
      <c r="B1911" s="215"/>
    </row>
    <row r="1912" spans="1:2">
      <c r="A1912" s="178" t="s">
        <v>1091</v>
      </c>
      <c r="B1912" s="215"/>
    </row>
    <row r="1913" spans="1:2">
      <c r="A1913" s="178" t="s">
        <v>1072</v>
      </c>
      <c r="B1913" s="215"/>
    </row>
    <row r="1914" spans="1:2">
      <c r="A1914" s="178" t="s">
        <v>1092</v>
      </c>
      <c r="B1914" s="215"/>
    </row>
    <row r="1915" spans="1:2">
      <c r="A1915" s="178" t="s">
        <v>1093</v>
      </c>
      <c r="B1915" s="215"/>
    </row>
    <row r="1916" spans="1:2">
      <c r="A1916" s="178" t="s">
        <v>1058</v>
      </c>
      <c r="B1916" s="215"/>
    </row>
    <row r="1917" spans="1:2">
      <c r="A1917" s="178" t="s">
        <v>1094</v>
      </c>
      <c r="B1917" s="215"/>
    </row>
    <row r="1918" spans="1:2">
      <c r="A1918" s="178" t="s">
        <v>1095</v>
      </c>
      <c r="B1918" s="215"/>
    </row>
    <row r="1919" spans="1:2">
      <c r="A1919" s="178" t="s">
        <v>1096</v>
      </c>
      <c r="B1919" s="215"/>
    </row>
    <row r="1920" spans="1:2">
      <c r="A1920" s="176" t="s">
        <v>939</v>
      </c>
      <c r="B1920" s="212">
        <v>2399040</v>
      </c>
    </row>
    <row r="1921" spans="1:2">
      <c r="A1921" s="177" t="s">
        <v>940</v>
      </c>
      <c r="B1921" s="213">
        <v>2399040</v>
      </c>
    </row>
    <row r="1922" spans="1:2">
      <c r="A1922" s="178" t="s">
        <v>1060</v>
      </c>
      <c r="B1922" s="214">
        <v>1066240</v>
      </c>
    </row>
    <row r="1923" spans="1:2">
      <c r="A1923" s="178" t="s">
        <v>1080</v>
      </c>
      <c r="B1923" s="214">
        <v>1332800</v>
      </c>
    </row>
    <row r="1924" spans="1:2">
      <c r="A1924" s="178" t="s">
        <v>1081</v>
      </c>
      <c r="B1924" s="215"/>
    </row>
    <row r="1925" spans="1:2">
      <c r="A1925" s="176" t="s">
        <v>764</v>
      </c>
      <c r="B1925" s="212">
        <v>60000000</v>
      </c>
    </row>
    <row r="1926" spans="1:2">
      <c r="A1926" s="177" t="s">
        <v>2064</v>
      </c>
      <c r="B1926" s="213">
        <v>60000000</v>
      </c>
    </row>
    <row r="1927" spans="1:2">
      <c r="A1927" s="178" t="s">
        <v>1093</v>
      </c>
      <c r="B1927" s="214">
        <v>60000000</v>
      </c>
    </row>
    <row r="1928" spans="1:2">
      <c r="A1928" s="84" t="s">
        <v>609</v>
      </c>
      <c r="B1928" s="126">
        <f>+B7+B12+B14+B33+B35+B38+B49+B59+B70+B75+B80+B83+B165+B212+B235+B238+B242+B245+B248+B270+B306+B309+B315+B328+B331+B342+B407+B420+B465+B494+B501+B512+B515+B518+B533+B538+B555+B558+B571+B582+B587+B590+B609+B614+B617+B638+B657+B660+B691+B698+B707+B710+B715+B726+B732+B749+B752+B755+B771+B778+B782+B785+B797+B800+B821+B824+B833+B836+B916+B920+B1018+B1022+B1029+B1054+B1087+B1100+B1103+B1118+B1125+B1128+B1131+B1136+B1142+B1181+B1219+B1222+B1225+B1228+B1235+B1249+B1252+B1255+B1258+B1269+B1278+B1281+B1286+B1291+B1294+B1316+B1319+B1332+B1393+B1398+B1406+B1480+B1489+B1496+B1508+B1511+B1514+B1517+B1521+B1538+B1547+B1571+B1576+B1592+B1599+B1604+B1614+B1623+B1637+B1646+B1659+B1663+B1711+B1718+B1838+B1843+B1848+B1855+B1865+B1868+B1879+B1920+B1925+375791645.27</f>
        <v>354906488247.54004</v>
      </c>
    </row>
    <row r="1938" spans="2:2">
      <c r="B1938" s="11">
        <f>'7.6.-СПОТ_сотиш'!I1093</f>
        <v>181632028803.30002</v>
      </c>
    </row>
    <row r="1939" spans="2:2">
      <c r="B1939" s="11">
        <f>B1928-B1938</f>
        <v>173274459444.24002</v>
      </c>
    </row>
  </sheetData>
  <autoFilter ref="A6:B1928"/>
  <pageMargins left="0.70866141732283472" right="0.19" top="0.35433070866141736" bottom="0.35433070866141736" header="0.23622047244094491" footer="0.23622047244094491"/>
  <pageSetup paperSize="9" scale="10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view="pageBreakPreview" topLeftCell="A4" zoomScaleNormal="100" zoomScaleSheetLayoutView="100" workbookViewId="0">
      <selection activeCell="A5" sqref="A5"/>
    </sheetView>
  </sheetViews>
  <sheetFormatPr defaultRowHeight="12"/>
  <cols>
    <col min="1" max="1" width="63.5703125" style="12" customWidth="1"/>
    <col min="2" max="2" width="18.85546875" style="130" customWidth="1"/>
    <col min="3" max="3" width="15.85546875" style="13" bestFit="1" customWidth="1"/>
    <col min="4" max="5" width="9.140625" style="13"/>
    <col min="6" max="6" width="13.28515625" style="13" customWidth="1"/>
    <col min="7" max="16384" width="9.140625" style="13"/>
  </cols>
  <sheetData>
    <row r="1" spans="1:2">
      <c r="B1" s="141" t="s">
        <v>6</v>
      </c>
    </row>
    <row r="3" spans="1:2">
      <c r="A3" s="139" t="s">
        <v>941</v>
      </c>
      <c r="B3" s="128"/>
    </row>
    <row r="4" spans="1:2">
      <c r="A4" s="140" t="s">
        <v>1056</v>
      </c>
      <c r="B4" s="128"/>
    </row>
    <row r="5" spans="1:2">
      <c r="A5" s="140"/>
      <c r="B5" s="128" t="s">
        <v>880</v>
      </c>
    </row>
    <row r="6" spans="1:2" ht="15">
      <c r="A6" s="150" t="s">
        <v>1</v>
      </c>
      <c r="B6" s="151" t="s">
        <v>2</v>
      </c>
    </row>
    <row r="7" spans="1:2">
      <c r="A7" s="240" t="s">
        <v>2065</v>
      </c>
      <c r="B7" s="180">
        <v>628973520</v>
      </c>
    </row>
    <row r="8" spans="1:2">
      <c r="A8" s="241"/>
      <c r="B8" s="181">
        <v>42000</v>
      </c>
    </row>
    <row r="9" spans="1:2">
      <c r="A9" s="242" t="s">
        <v>610</v>
      </c>
      <c r="B9" s="182">
        <v>628973520</v>
      </c>
    </row>
    <row r="10" spans="1:2">
      <c r="A10" s="243"/>
      <c r="B10" s="179">
        <v>42000</v>
      </c>
    </row>
    <row r="11" spans="1:2">
      <c r="A11" s="244" t="s">
        <v>2066</v>
      </c>
      <c r="B11" s="183">
        <v>628973520</v>
      </c>
    </row>
    <row r="12" spans="1:2">
      <c r="A12" s="245"/>
      <c r="B12" s="184">
        <v>42000</v>
      </c>
    </row>
    <row r="13" spans="1:2">
      <c r="A13" s="246" t="s">
        <v>610</v>
      </c>
      <c r="B13" s="183">
        <v>628973520</v>
      </c>
    </row>
    <row r="14" spans="1:2">
      <c r="A14" s="247"/>
      <c r="B14" s="184">
        <v>42000</v>
      </c>
    </row>
    <row r="15" spans="1:2">
      <c r="A15" s="238" t="s">
        <v>1091</v>
      </c>
      <c r="B15" s="183">
        <v>628973520</v>
      </c>
    </row>
    <row r="16" spans="1:2">
      <c r="A16" s="239"/>
      <c r="B16" s="184">
        <v>42000</v>
      </c>
    </row>
    <row r="17" spans="1:2">
      <c r="A17" s="240" t="s">
        <v>765</v>
      </c>
      <c r="B17" s="180">
        <v>2879358676.1500001</v>
      </c>
    </row>
    <row r="18" spans="1:2">
      <c r="A18" s="241"/>
      <c r="B18" s="181">
        <v>213755</v>
      </c>
    </row>
    <row r="19" spans="1:2">
      <c r="A19" s="242" t="s">
        <v>610</v>
      </c>
      <c r="B19" s="182">
        <v>2879358676.1500001</v>
      </c>
    </row>
    <row r="20" spans="1:2">
      <c r="A20" s="243"/>
      <c r="B20" s="179">
        <v>213755</v>
      </c>
    </row>
    <row r="21" spans="1:2">
      <c r="A21" s="244" t="s">
        <v>766</v>
      </c>
      <c r="B21" s="183">
        <v>2879358676.1500001</v>
      </c>
    </row>
    <row r="22" spans="1:2">
      <c r="A22" s="245"/>
      <c r="B22" s="184">
        <v>213755</v>
      </c>
    </row>
    <row r="23" spans="1:2">
      <c r="A23" s="246" t="s">
        <v>610</v>
      </c>
      <c r="B23" s="183">
        <v>2879358676.1500001</v>
      </c>
    </row>
    <row r="24" spans="1:2">
      <c r="A24" s="247"/>
      <c r="B24" s="184">
        <v>213755</v>
      </c>
    </row>
    <row r="25" spans="1:2">
      <c r="A25" s="238" t="s">
        <v>1077</v>
      </c>
      <c r="B25" s="183">
        <v>1404817296.5</v>
      </c>
    </row>
    <row r="26" spans="1:2">
      <c r="A26" s="239"/>
      <c r="B26" s="184">
        <v>104550</v>
      </c>
    </row>
    <row r="27" spans="1:2">
      <c r="A27" s="238" t="s">
        <v>1078</v>
      </c>
      <c r="B27" s="183">
        <v>1271864955.2</v>
      </c>
    </row>
    <row r="28" spans="1:2">
      <c r="A28" s="239"/>
      <c r="B28" s="184">
        <v>95200</v>
      </c>
    </row>
    <row r="29" spans="1:2">
      <c r="A29" s="238" t="s">
        <v>1060</v>
      </c>
      <c r="B29" s="183">
        <v>6159440</v>
      </c>
    </row>
    <row r="30" spans="1:2">
      <c r="A30" s="239"/>
      <c r="B30" s="185"/>
    </row>
    <row r="31" spans="1:2">
      <c r="A31" s="238" t="s">
        <v>1066</v>
      </c>
      <c r="B31" s="183">
        <v>93744005.25</v>
      </c>
    </row>
    <row r="32" spans="1:2">
      <c r="A32" s="239"/>
      <c r="B32" s="184">
        <v>6645</v>
      </c>
    </row>
    <row r="33" spans="1:2">
      <c r="A33" s="238" t="s">
        <v>1067</v>
      </c>
      <c r="B33" s="183">
        <v>102772979.2</v>
      </c>
    </row>
    <row r="34" spans="1:2">
      <c r="A34" s="239"/>
      <c r="B34" s="184">
        <v>7360</v>
      </c>
    </row>
    <row r="35" spans="1:2">
      <c r="A35" s="240" t="s">
        <v>2067</v>
      </c>
      <c r="B35" s="180">
        <v>4790675283.1999998</v>
      </c>
    </row>
    <row r="36" spans="1:2">
      <c r="A36" s="241"/>
      <c r="B36" s="181">
        <v>337040</v>
      </c>
    </row>
    <row r="37" spans="1:2">
      <c r="A37" s="242" t="s">
        <v>610</v>
      </c>
      <c r="B37" s="182">
        <v>4790675283.1999998</v>
      </c>
    </row>
    <row r="38" spans="1:2">
      <c r="A38" s="243"/>
      <c r="B38" s="179">
        <v>337040</v>
      </c>
    </row>
    <row r="39" spans="1:2">
      <c r="A39" s="244" t="s">
        <v>2068</v>
      </c>
      <c r="B39" s="183">
        <v>154488510</v>
      </c>
    </row>
    <row r="40" spans="1:2">
      <c r="A40" s="245"/>
      <c r="B40" s="184">
        <v>11000</v>
      </c>
    </row>
    <row r="41" spans="1:2">
      <c r="A41" s="246" t="s">
        <v>610</v>
      </c>
      <c r="B41" s="183">
        <v>154488510</v>
      </c>
    </row>
    <row r="42" spans="1:2">
      <c r="A42" s="247"/>
      <c r="B42" s="184">
        <v>11000</v>
      </c>
    </row>
    <row r="43" spans="1:2">
      <c r="A43" s="238" t="s">
        <v>1085</v>
      </c>
      <c r="B43" s="183">
        <v>154488510</v>
      </c>
    </row>
    <row r="44" spans="1:2">
      <c r="A44" s="239"/>
      <c r="B44" s="184">
        <v>11000</v>
      </c>
    </row>
    <row r="45" spans="1:2">
      <c r="A45" s="244" t="s">
        <v>2069</v>
      </c>
      <c r="B45" s="183">
        <v>261877118.80000001</v>
      </c>
    </row>
    <row r="46" spans="1:2">
      <c r="A46" s="245"/>
      <c r="B46" s="184">
        <v>18040</v>
      </c>
    </row>
    <row r="47" spans="1:2">
      <c r="A47" s="246" t="s">
        <v>610</v>
      </c>
      <c r="B47" s="183">
        <v>261877118.80000001</v>
      </c>
    </row>
    <row r="48" spans="1:2">
      <c r="A48" s="247"/>
      <c r="B48" s="184">
        <v>18040</v>
      </c>
    </row>
    <row r="49" spans="1:2">
      <c r="A49" s="238" t="s">
        <v>1088</v>
      </c>
      <c r="B49" s="183">
        <v>261877118.80000001</v>
      </c>
    </row>
    <row r="50" spans="1:2">
      <c r="A50" s="239"/>
      <c r="B50" s="184">
        <v>18040</v>
      </c>
    </row>
    <row r="51" spans="1:2">
      <c r="A51" s="238" t="s">
        <v>1089</v>
      </c>
      <c r="B51" s="185"/>
    </row>
    <row r="52" spans="1:2">
      <c r="A52" s="239"/>
      <c r="B52" s="185"/>
    </row>
    <row r="53" spans="1:2">
      <c r="A53" s="244" t="s">
        <v>2070</v>
      </c>
      <c r="B53" s="183">
        <v>4374309654.3999996</v>
      </c>
    </row>
    <row r="54" spans="1:2">
      <c r="A54" s="245"/>
      <c r="B54" s="184">
        <v>308000</v>
      </c>
    </row>
    <row r="55" spans="1:2">
      <c r="A55" s="246" t="s">
        <v>610</v>
      </c>
      <c r="B55" s="183">
        <v>4374309654.3999996</v>
      </c>
    </row>
    <row r="56" spans="1:2">
      <c r="A56" s="247"/>
      <c r="B56" s="184">
        <v>308000</v>
      </c>
    </row>
    <row r="57" spans="1:2">
      <c r="A57" s="238" t="s">
        <v>1089</v>
      </c>
      <c r="B57" s="183">
        <v>2226670404</v>
      </c>
    </row>
    <row r="58" spans="1:2">
      <c r="A58" s="239"/>
      <c r="B58" s="184">
        <v>157200</v>
      </c>
    </row>
    <row r="59" spans="1:2">
      <c r="A59" s="238" t="s">
        <v>1058</v>
      </c>
      <c r="B59" s="183">
        <v>2147639250.4000001</v>
      </c>
    </row>
    <row r="60" spans="1:2">
      <c r="A60" s="239"/>
      <c r="B60" s="184">
        <v>150800</v>
      </c>
    </row>
    <row r="61" spans="1:2">
      <c r="A61" s="238" t="s">
        <v>1096</v>
      </c>
      <c r="B61" s="185"/>
    </row>
    <row r="62" spans="1:2">
      <c r="A62" s="239"/>
      <c r="B62" s="185"/>
    </row>
    <row r="63" spans="1:2">
      <c r="A63" s="240" t="s">
        <v>767</v>
      </c>
      <c r="B63" s="180">
        <v>2359252372.9699998</v>
      </c>
    </row>
    <row r="64" spans="1:2">
      <c r="A64" s="241"/>
      <c r="B64" s="181">
        <v>161000</v>
      </c>
    </row>
    <row r="65" spans="1:2">
      <c r="A65" s="242" t="s">
        <v>610</v>
      </c>
      <c r="B65" s="182">
        <v>2359252372.9699998</v>
      </c>
    </row>
    <row r="66" spans="1:2">
      <c r="A66" s="243"/>
      <c r="B66" s="179">
        <v>161000</v>
      </c>
    </row>
    <row r="67" spans="1:2">
      <c r="A67" s="244" t="s">
        <v>2071</v>
      </c>
      <c r="B67" s="183">
        <v>2359252372.9699998</v>
      </c>
    </row>
    <row r="68" spans="1:2">
      <c r="A68" s="245"/>
      <c r="B68" s="184">
        <v>161000</v>
      </c>
    </row>
    <row r="69" spans="1:2">
      <c r="A69" s="246" t="s">
        <v>610</v>
      </c>
      <c r="B69" s="183">
        <v>2359252372.9699998</v>
      </c>
    </row>
    <row r="70" spans="1:2">
      <c r="A70" s="247"/>
      <c r="B70" s="184">
        <v>161000</v>
      </c>
    </row>
    <row r="71" spans="1:2">
      <c r="A71" s="238" t="s">
        <v>1077</v>
      </c>
      <c r="B71" s="183">
        <v>14567322.039999999</v>
      </c>
    </row>
    <row r="72" spans="1:2">
      <c r="A72" s="239"/>
      <c r="B72" s="184">
        <v>1084.2</v>
      </c>
    </row>
    <row r="73" spans="1:2">
      <c r="A73" s="238" t="s">
        <v>1078</v>
      </c>
      <c r="B73" s="183">
        <v>112692518.47</v>
      </c>
    </row>
    <row r="74" spans="1:2">
      <c r="A74" s="239"/>
      <c r="B74" s="184">
        <v>8387.35</v>
      </c>
    </row>
    <row r="75" spans="1:2">
      <c r="A75" s="238" t="s">
        <v>1079</v>
      </c>
      <c r="B75" s="183">
        <v>1333708800.0999999</v>
      </c>
    </row>
    <row r="76" spans="1:2">
      <c r="A76" s="239"/>
      <c r="B76" s="184">
        <v>98509.85</v>
      </c>
    </row>
    <row r="77" spans="1:2">
      <c r="A77" s="238" t="s">
        <v>1080</v>
      </c>
      <c r="B77" s="183">
        <v>191345159.66</v>
      </c>
    </row>
    <row r="78" spans="1:2">
      <c r="A78" s="239"/>
      <c r="B78" s="184">
        <v>14171.7</v>
      </c>
    </row>
    <row r="79" spans="1:2">
      <c r="A79" s="238" t="s">
        <v>1081</v>
      </c>
      <c r="B79" s="183">
        <v>95125396.739999995</v>
      </c>
    </row>
    <row r="80" spans="1:2">
      <c r="A80" s="239"/>
      <c r="B80" s="184">
        <v>3959.3</v>
      </c>
    </row>
    <row r="81" spans="1:2">
      <c r="A81" s="238" t="s">
        <v>1066</v>
      </c>
      <c r="B81" s="183">
        <v>23661308.129999999</v>
      </c>
    </row>
    <row r="82" spans="1:2">
      <c r="A82" s="239"/>
      <c r="B82" s="184">
        <v>1000</v>
      </c>
    </row>
    <row r="83" spans="1:2">
      <c r="A83" s="238" t="s">
        <v>1067</v>
      </c>
      <c r="B83" s="185"/>
    </row>
    <row r="84" spans="1:2">
      <c r="A84" s="239"/>
      <c r="B84" s="185"/>
    </row>
    <row r="85" spans="1:2">
      <c r="A85" s="238" t="s">
        <v>1083</v>
      </c>
      <c r="B85" s="183">
        <v>75866297.329999998</v>
      </c>
    </row>
    <row r="86" spans="1:2">
      <c r="A86" s="239"/>
      <c r="B86" s="185"/>
    </row>
    <row r="87" spans="1:2">
      <c r="A87" s="238" t="s">
        <v>1086</v>
      </c>
      <c r="B87" s="185"/>
    </row>
    <row r="88" spans="1:2">
      <c r="A88" s="239"/>
      <c r="B88" s="185"/>
    </row>
    <row r="89" spans="1:2">
      <c r="A89" s="238" t="s">
        <v>1087</v>
      </c>
      <c r="B89" s="183">
        <v>502433801.52999997</v>
      </c>
    </row>
    <row r="90" spans="1:2">
      <c r="A90" s="239"/>
      <c r="B90" s="184">
        <v>33887.599999999999</v>
      </c>
    </row>
    <row r="91" spans="1:2">
      <c r="A91" s="238" t="s">
        <v>1088</v>
      </c>
      <c r="B91" s="185"/>
    </row>
    <row r="92" spans="1:2">
      <c r="A92" s="239"/>
      <c r="B92" s="185"/>
    </row>
    <row r="93" spans="1:2">
      <c r="A93" s="238" t="s">
        <v>1089</v>
      </c>
      <c r="B93" s="183">
        <v>9851768.9700000007</v>
      </c>
    </row>
    <row r="94" spans="1:2">
      <c r="A94" s="239"/>
      <c r="B94" s="185"/>
    </row>
    <row r="95" spans="1:2">
      <c r="A95" s="240" t="s">
        <v>2072</v>
      </c>
      <c r="B95" s="180">
        <v>1226523720</v>
      </c>
    </row>
    <row r="96" spans="1:2">
      <c r="A96" s="241"/>
      <c r="B96" s="181">
        <v>95100</v>
      </c>
    </row>
    <row r="97" spans="1:2">
      <c r="A97" s="242" t="s">
        <v>768</v>
      </c>
      <c r="B97" s="182">
        <v>1226523720</v>
      </c>
    </row>
    <row r="98" spans="1:2">
      <c r="A98" s="243"/>
      <c r="B98" s="179">
        <v>95100</v>
      </c>
    </row>
    <row r="99" spans="1:2">
      <c r="A99" s="244" t="s">
        <v>2073</v>
      </c>
      <c r="B99" s="183">
        <v>1226523720</v>
      </c>
    </row>
    <row r="100" spans="1:2">
      <c r="A100" s="245"/>
      <c r="B100" s="184">
        <v>95100</v>
      </c>
    </row>
    <row r="101" spans="1:2">
      <c r="A101" s="246" t="s">
        <v>768</v>
      </c>
      <c r="B101" s="183">
        <v>1226523720</v>
      </c>
    </row>
    <row r="102" spans="1:2">
      <c r="A102" s="247"/>
      <c r="B102" s="184">
        <v>95100</v>
      </c>
    </row>
    <row r="103" spans="1:2">
      <c r="A103" s="238" t="s">
        <v>1094</v>
      </c>
      <c r="B103" s="183">
        <v>1226523720</v>
      </c>
    </row>
    <row r="104" spans="1:2">
      <c r="A104" s="239"/>
      <c r="B104" s="184">
        <v>95100</v>
      </c>
    </row>
    <row r="105" spans="1:2">
      <c r="A105" s="240" t="s">
        <v>2074</v>
      </c>
      <c r="B105" s="180">
        <v>1899562111.4400001</v>
      </c>
    </row>
    <row r="106" spans="1:2">
      <c r="A106" s="241"/>
      <c r="B106" s="181">
        <v>149691.75</v>
      </c>
    </row>
    <row r="107" spans="1:2">
      <c r="A107" s="242" t="s">
        <v>768</v>
      </c>
      <c r="B107" s="182">
        <v>1899562111.4400001</v>
      </c>
    </row>
    <row r="108" spans="1:2">
      <c r="A108" s="243"/>
      <c r="B108" s="179">
        <v>149691.75</v>
      </c>
    </row>
    <row r="109" spans="1:2">
      <c r="A109" s="244" t="s">
        <v>2075</v>
      </c>
      <c r="B109" s="183">
        <v>1899562111.4400001</v>
      </c>
    </row>
    <row r="110" spans="1:2">
      <c r="A110" s="245"/>
      <c r="B110" s="184">
        <v>149691.75</v>
      </c>
    </row>
    <row r="111" spans="1:2">
      <c r="A111" s="246" t="s">
        <v>768</v>
      </c>
      <c r="B111" s="183">
        <v>1899562111.4400001</v>
      </c>
    </row>
    <row r="112" spans="1:2">
      <c r="A112" s="247"/>
      <c r="B112" s="184">
        <v>149691.75</v>
      </c>
    </row>
    <row r="113" spans="1:2">
      <c r="A113" s="238" t="s">
        <v>1058</v>
      </c>
      <c r="B113" s="183">
        <v>1899562111.4400001</v>
      </c>
    </row>
    <row r="114" spans="1:2">
      <c r="A114" s="239"/>
      <c r="B114" s="184">
        <v>149691.75</v>
      </c>
    </row>
    <row r="115" spans="1:2" ht="12.75">
      <c r="A115" s="248" t="s">
        <v>3</v>
      </c>
      <c r="B115" s="218">
        <v>13784345683.76</v>
      </c>
    </row>
    <row r="116" spans="1:2" ht="12.75">
      <c r="A116" s="249"/>
      <c r="B116" s="219">
        <v>998586.75</v>
      </c>
    </row>
    <row r="117" spans="1:2">
      <c r="A117" s="138"/>
      <c r="B117" s="131"/>
    </row>
    <row r="118" spans="1:2">
      <c r="A118" s="138" t="s">
        <v>219</v>
      </c>
      <c r="B118" s="131">
        <f>+B8+B18+B36+B64+B96+B106</f>
        <v>998586.75</v>
      </c>
    </row>
    <row r="122" spans="1:2">
      <c r="B122" s="130" t="s">
        <v>264</v>
      </c>
    </row>
    <row r="123" spans="1:2">
      <c r="B123" s="130" t="s">
        <v>265</v>
      </c>
    </row>
  </sheetData>
  <autoFilter ref="A6:C116"/>
  <mergeCells count="55">
    <mergeCell ref="A109:A110"/>
    <mergeCell ref="A111:A112"/>
    <mergeCell ref="A113:A114"/>
    <mergeCell ref="A115:A116"/>
    <mergeCell ref="A99:A100"/>
    <mergeCell ref="A101:A102"/>
    <mergeCell ref="A103:A104"/>
    <mergeCell ref="A105:A106"/>
    <mergeCell ref="A107:A108"/>
    <mergeCell ref="A89:A90"/>
    <mergeCell ref="A91:A92"/>
    <mergeCell ref="A93:A94"/>
    <mergeCell ref="A95:A96"/>
    <mergeCell ref="A97:A98"/>
    <mergeCell ref="A79:A80"/>
    <mergeCell ref="A81:A82"/>
    <mergeCell ref="A83:A84"/>
    <mergeCell ref="A85:A86"/>
    <mergeCell ref="A87:A88"/>
    <mergeCell ref="A69:A70"/>
    <mergeCell ref="A71:A72"/>
    <mergeCell ref="A73:A74"/>
    <mergeCell ref="A75:A76"/>
    <mergeCell ref="A77:A78"/>
    <mergeCell ref="A59:A60"/>
    <mergeCell ref="A61:A62"/>
    <mergeCell ref="A63:A64"/>
    <mergeCell ref="A65:A66"/>
    <mergeCell ref="A67:A68"/>
    <mergeCell ref="A49:A50"/>
    <mergeCell ref="A51:A52"/>
    <mergeCell ref="A53:A54"/>
    <mergeCell ref="A55:A56"/>
    <mergeCell ref="A57:A58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7:A8"/>
    <mergeCell ref="A9:A10"/>
    <mergeCell ref="A11:A12"/>
    <mergeCell ref="A13:A14"/>
    <mergeCell ref="A15:A16"/>
    <mergeCell ref="A27:A28"/>
    <mergeCell ref="A17:A18"/>
    <mergeCell ref="A19:A20"/>
    <mergeCell ref="A21:A22"/>
    <mergeCell ref="A23:A24"/>
    <mergeCell ref="A25:A26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83"/>
  <sheetViews>
    <sheetView view="pageBreakPreview" zoomScale="125" zoomScaleNormal="100" zoomScaleSheetLayoutView="125" workbookViewId="0">
      <selection activeCell="A5" sqref="A5"/>
    </sheetView>
  </sheetViews>
  <sheetFormatPr defaultRowHeight="15"/>
  <cols>
    <col min="1" max="1" width="78.42578125" style="146" bestFit="1" customWidth="1"/>
    <col min="2" max="2" width="17.7109375" style="152" customWidth="1"/>
    <col min="3" max="3" width="9.140625" style="6"/>
    <col min="4" max="4" width="19" style="6" customWidth="1"/>
    <col min="5" max="16384" width="9.140625" style="6"/>
  </cols>
  <sheetData>
    <row r="1" spans="1:3">
      <c r="B1" s="147" t="s">
        <v>7</v>
      </c>
    </row>
    <row r="3" spans="1:3" ht="15.75">
      <c r="A3" s="1" t="s">
        <v>942</v>
      </c>
      <c r="B3" s="149"/>
    </row>
    <row r="4" spans="1:3" ht="15.75">
      <c r="A4" s="1" t="s">
        <v>1056</v>
      </c>
      <c r="B4" s="148"/>
      <c r="C4" s="6" t="s">
        <v>266</v>
      </c>
    </row>
    <row r="5" spans="1:3">
      <c r="A5" s="148"/>
      <c r="B5" s="149"/>
      <c r="C5" s="6" t="s">
        <v>267</v>
      </c>
    </row>
    <row r="6" spans="1:3" s="4" customFormat="1">
      <c r="A6" s="150" t="s">
        <v>1</v>
      </c>
      <c r="B6" s="151" t="s">
        <v>2</v>
      </c>
    </row>
    <row r="7" spans="1:3" s="4" customFormat="1" ht="12">
      <c r="A7" s="187" t="s">
        <v>458</v>
      </c>
      <c r="B7" s="186">
        <v>3360000</v>
      </c>
    </row>
    <row r="8" spans="1:3" s="4" customFormat="1" ht="12">
      <c r="A8" s="188" t="s">
        <v>2076</v>
      </c>
      <c r="B8" s="191">
        <v>3360000</v>
      </c>
    </row>
    <row r="9" spans="1:3" s="4" customFormat="1" ht="12">
      <c r="A9" s="187" t="s">
        <v>2077</v>
      </c>
      <c r="B9" s="186">
        <v>840000</v>
      </c>
    </row>
    <row r="10" spans="1:3" s="4" customFormat="1" ht="12">
      <c r="A10" s="188" t="s">
        <v>2078</v>
      </c>
      <c r="B10" s="191">
        <v>840000</v>
      </c>
    </row>
    <row r="11" spans="1:3" s="4" customFormat="1" ht="12">
      <c r="A11" s="189" t="s">
        <v>1078</v>
      </c>
      <c r="B11" s="192">
        <v>840000</v>
      </c>
    </row>
    <row r="12" spans="1:3" s="4" customFormat="1" ht="12">
      <c r="A12" s="187" t="s">
        <v>2079</v>
      </c>
      <c r="B12" s="186">
        <v>60016099.32</v>
      </c>
    </row>
    <row r="13" spans="1:3" s="4" customFormat="1" ht="12">
      <c r="A13" s="188" t="s">
        <v>2080</v>
      </c>
      <c r="B13" s="191">
        <v>15829223.6</v>
      </c>
    </row>
    <row r="14" spans="1:3" s="4" customFormat="1" ht="12">
      <c r="A14" s="187" t="s">
        <v>769</v>
      </c>
      <c r="B14" s="186">
        <v>67746000</v>
      </c>
    </row>
    <row r="15" spans="1:3" s="4" customFormat="1" ht="12">
      <c r="A15" s="188" t="s">
        <v>2081</v>
      </c>
      <c r="B15" s="191">
        <v>24202000</v>
      </c>
    </row>
    <row r="16" spans="1:3" s="4" customFormat="1" ht="12">
      <c r="A16" s="188" t="s">
        <v>2082</v>
      </c>
      <c r="B16" s="191">
        <v>1984000</v>
      </c>
    </row>
    <row r="17" spans="1:2" s="4" customFormat="1" ht="12">
      <c r="A17" s="188" t="s">
        <v>2083</v>
      </c>
      <c r="B17" s="191">
        <v>4120000</v>
      </c>
    </row>
    <row r="18" spans="1:2" s="4" customFormat="1" ht="12">
      <c r="A18" s="188" t="s">
        <v>2084</v>
      </c>
      <c r="B18" s="191">
        <v>29200000</v>
      </c>
    </row>
    <row r="19" spans="1:2" s="4" customFormat="1" ht="12">
      <c r="A19" s="188" t="s">
        <v>2085</v>
      </c>
      <c r="B19" s="191">
        <v>4120000</v>
      </c>
    </row>
    <row r="20" spans="1:2" s="4" customFormat="1" ht="12">
      <c r="A20" s="188" t="s">
        <v>2086</v>
      </c>
      <c r="B20" s="191">
        <v>4120000</v>
      </c>
    </row>
    <row r="21" spans="1:2" s="4" customFormat="1" ht="12">
      <c r="A21" s="187" t="s">
        <v>887</v>
      </c>
      <c r="B21" s="186">
        <v>34818560</v>
      </c>
    </row>
    <row r="22" spans="1:2" s="4" customFormat="1" ht="12">
      <c r="A22" s="188" t="s">
        <v>2087</v>
      </c>
      <c r="B22" s="191">
        <v>34818560</v>
      </c>
    </row>
    <row r="23" spans="1:2" s="4" customFormat="1" ht="12">
      <c r="A23" s="187" t="s">
        <v>2088</v>
      </c>
      <c r="B23" s="186">
        <v>1700000</v>
      </c>
    </row>
    <row r="24" spans="1:2" s="4" customFormat="1" ht="12">
      <c r="A24" s="188" t="s">
        <v>2089</v>
      </c>
      <c r="B24" s="191">
        <v>1700000</v>
      </c>
    </row>
    <row r="25" spans="1:2" s="4" customFormat="1" ht="12">
      <c r="A25" s="189" t="s">
        <v>1096</v>
      </c>
      <c r="B25" s="192">
        <v>1700000</v>
      </c>
    </row>
    <row r="26" spans="1:2" s="4" customFormat="1" ht="12">
      <c r="A26" s="187" t="s">
        <v>2090</v>
      </c>
      <c r="B26" s="186">
        <v>101604334.67</v>
      </c>
    </row>
    <row r="27" spans="1:2" s="4" customFormat="1" ht="12">
      <c r="A27" s="188" t="s">
        <v>2091</v>
      </c>
      <c r="B27" s="191">
        <v>101604334.67</v>
      </c>
    </row>
    <row r="28" spans="1:2" s="4" customFormat="1" ht="22.5">
      <c r="A28" s="187" t="s">
        <v>770</v>
      </c>
      <c r="B28" s="186">
        <v>4969126.4000000004</v>
      </c>
    </row>
    <row r="29" spans="1:2" s="4" customFormat="1" ht="12">
      <c r="A29" s="188" t="s">
        <v>2092</v>
      </c>
      <c r="B29" s="191">
        <v>4969126.4000000004</v>
      </c>
    </row>
    <row r="30" spans="1:2" s="4" customFormat="1" ht="12">
      <c r="A30" s="187" t="s">
        <v>2093</v>
      </c>
      <c r="B30" s="186">
        <v>8437500</v>
      </c>
    </row>
    <row r="31" spans="1:2" s="4" customFormat="1" ht="12">
      <c r="A31" s="188" t="s">
        <v>2094</v>
      </c>
      <c r="B31" s="191">
        <v>8437500</v>
      </c>
    </row>
    <row r="32" spans="1:2" s="4" customFormat="1" ht="12">
      <c r="A32" s="187" t="s">
        <v>459</v>
      </c>
      <c r="B32" s="186">
        <v>24500</v>
      </c>
    </row>
    <row r="33" spans="1:2" s="4" customFormat="1" ht="12">
      <c r="A33" s="188" t="s">
        <v>460</v>
      </c>
      <c r="B33" s="191">
        <v>24500</v>
      </c>
    </row>
    <row r="34" spans="1:2" s="4" customFormat="1" ht="12">
      <c r="A34" s="187" t="s">
        <v>2095</v>
      </c>
      <c r="B34" s="186">
        <v>20000000</v>
      </c>
    </row>
    <row r="35" spans="1:2" s="4" customFormat="1" ht="12">
      <c r="A35" s="188" t="s">
        <v>2096</v>
      </c>
      <c r="B35" s="191">
        <v>20000000</v>
      </c>
    </row>
    <row r="36" spans="1:2" s="4" customFormat="1" ht="12">
      <c r="A36" s="187" t="s">
        <v>2097</v>
      </c>
      <c r="B36" s="186">
        <v>25000000</v>
      </c>
    </row>
    <row r="37" spans="1:2" s="4" customFormat="1" ht="12">
      <c r="A37" s="188" t="s">
        <v>2098</v>
      </c>
      <c r="B37" s="191">
        <v>25000000</v>
      </c>
    </row>
    <row r="38" spans="1:2" s="4" customFormat="1" ht="12">
      <c r="A38" s="187" t="s">
        <v>889</v>
      </c>
      <c r="B38" s="186">
        <v>5585000</v>
      </c>
    </row>
    <row r="39" spans="1:2" s="4" customFormat="1" ht="12">
      <c r="A39" s="188" t="s">
        <v>2099</v>
      </c>
      <c r="B39" s="191">
        <v>5585000</v>
      </c>
    </row>
    <row r="40" spans="1:2" s="4" customFormat="1" ht="12">
      <c r="A40" s="187" t="s">
        <v>2100</v>
      </c>
      <c r="B40" s="186">
        <v>4801102.22</v>
      </c>
    </row>
    <row r="41" spans="1:2" s="4" customFormat="1" ht="12">
      <c r="A41" s="188" t="s">
        <v>2101</v>
      </c>
      <c r="B41" s="191">
        <v>4801102.22</v>
      </c>
    </row>
    <row r="42" spans="1:2" s="4" customFormat="1" ht="12">
      <c r="A42" s="187" t="s">
        <v>461</v>
      </c>
      <c r="B42" s="186">
        <v>9147000</v>
      </c>
    </row>
    <row r="43" spans="1:2" s="4" customFormat="1" ht="12">
      <c r="A43" s="188" t="s">
        <v>2102</v>
      </c>
      <c r="B43" s="191">
        <v>4800000</v>
      </c>
    </row>
    <row r="44" spans="1:2" s="4" customFormat="1" ht="12">
      <c r="A44" s="188" t="s">
        <v>2103</v>
      </c>
      <c r="B44" s="191">
        <v>763000</v>
      </c>
    </row>
    <row r="45" spans="1:2" s="4" customFormat="1" ht="12">
      <c r="A45" s="188" t="s">
        <v>2104</v>
      </c>
      <c r="B45" s="191">
        <v>2226000</v>
      </c>
    </row>
    <row r="46" spans="1:2" s="4" customFormat="1" ht="12">
      <c r="A46" s="188" t="s">
        <v>2105</v>
      </c>
      <c r="B46" s="191">
        <v>1127000</v>
      </c>
    </row>
    <row r="47" spans="1:2" s="4" customFormat="1" ht="12">
      <c r="A47" s="188" t="s">
        <v>2106</v>
      </c>
      <c r="B47" s="191">
        <v>231000</v>
      </c>
    </row>
    <row r="48" spans="1:2" s="4" customFormat="1" ht="12">
      <c r="A48" s="187" t="s">
        <v>462</v>
      </c>
      <c r="B48" s="186">
        <v>217350000</v>
      </c>
    </row>
    <row r="49" spans="1:2" s="4" customFormat="1" ht="12">
      <c r="A49" s="188" t="s">
        <v>463</v>
      </c>
      <c r="B49" s="191">
        <v>96600000</v>
      </c>
    </row>
    <row r="50" spans="1:2" s="4" customFormat="1" ht="12">
      <c r="A50" s="188" t="s">
        <v>2107</v>
      </c>
      <c r="B50" s="191">
        <v>120750000</v>
      </c>
    </row>
    <row r="51" spans="1:2" s="4" customFormat="1" ht="12">
      <c r="A51" s="187" t="s">
        <v>464</v>
      </c>
      <c r="B51" s="186">
        <v>8337480</v>
      </c>
    </row>
    <row r="52" spans="1:2" s="4" customFormat="1" ht="12">
      <c r="A52" s="188" t="s">
        <v>2108</v>
      </c>
      <c r="B52" s="191">
        <v>8337480</v>
      </c>
    </row>
    <row r="53" spans="1:2" s="4" customFormat="1" ht="12">
      <c r="A53" s="187" t="s">
        <v>398</v>
      </c>
      <c r="B53" s="186">
        <v>29956844.600000001</v>
      </c>
    </row>
    <row r="54" spans="1:2" s="4" customFormat="1" ht="12">
      <c r="A54" s="188" t="s">
        <v>2109</v>
      </c>
      <c r="B54" s="191">
        <v>7500000</v>
      </c>
    </row>
    <row r="55" spans="1:2" s="4" customFormat="1" ht="12">
      <c r="A55" s="188" t="s">
        <v>2110</v>
      </c>
      <c r="B55" s="191">
        <v>22456844.600000001</v>
      </c>
    </row>
    <row r="56" spans="1:2" s="4" customFormat="1" ht="12">
      <c r="A56" s="187" t="s">
        <v>943</v>
      </c>
      <c r="B56" s="186">
        <v>11250000</v>
      </c>
    </row>
    <row r="57" spans="1:2" s="4" customFormat="1" ht="12">
      <c r="A57" s="188" t="s">
        <v>2111</v>
      </c>
      <c r="B57" s="191">
        <v>3750000</v>
      </c>
    </row>
    <row r="58" spans="1:2" s="4" customFormat="1" ht="12">
      <c r="A58" s="188" t="s">
        <v>2112</v>
      </c>
      <c r="B58" s="191">
        <v>3750000</v>
      </c>
    </row>
    <row r="59" spans="1:2" s="4" customFormat="1" ht="12">
      <c r="A59" s="188" t="s">
        <v>2113</v>
      </c>
      <c r="B59" s="191">
        <v>3750000</v>
      </c>
    </row>
    <row r="60" spans="1:2" s="4" customFormat="1" ht="12">
      <c r="A60" s="187" t="s">
        <v>2114</v>
      </c>
      <c r="B60" s="186">
        <v>1350000</v>
      </c>
    </row>
    <row r="61" spans="1:2" s="4" customFormat="1" ht="12">
      <c r="A61" s="188" t="s">
        <v>2115</v>
      </c>
      <c r="B61" s="191">
        <v>1350000</v>
      </c>
    </row>
    <row r="62" spans="1:2" s="4" customFormat="1" ht="12">
      <c r="A62" s="187" t="s">
        <v>1177</v>
      </c>
      <c r="B62" s="186">
        <v>8254000</v>
      </c>
    </row>
    <row r="63" spans="1:2" s="4" customFormat="1" ht="12">
      <c r="A63" s="188" t="s">
        <v>2116</v>
      </c>
      <c r="B63" s="191">
        <v>8254000</v>
      </c>
    </row>
    <row r="64" spans="1:2" s="4" customFormat="1" ht="12">
      <c r="A64" s="187" t="s">
        <v>2117</v>
      </c>
      <c r="B64" s="186">
        <v>14770000.58</v>
      </c>
    </row>
    <row r="65" spans="1:2" s="4" customFormat="1" ht="12">
      <c r="A65" s="188" t="s">
        <v>2118</v>
      </c>
      <c r="B65" s="191">
        <v>2520000.09</v>
      </c>
    </row>
    <row r="66" spans="1:2" s="4" customFormat="1" ht="12">
      <c r="A66" s="188" t="s">
        <v>2119</v>
      </c>
      <c r="B66" s="191">
        <v>12250000.49</v>
      </c>
    </row>
    <row r="67" spans="1:2" s="4" customFormat="1" ht="12">
      <c r="A67" s="187" t="s">
        <v>2120</v>
      </c>
      <c r="B67" s="186">
        <v>650000</v>
      </c>
    </row>
    <row r="68" spans="1:2" s="4" customFormat="1" ht="12">
      <c r="A68" s="188" t="s">
        <v>2121</v>
      </c>
      <c r="B68" s="191">
        <v>650000</v>
      </c>
    </row>
    <row r="69" spans="1:2" s="4" customFormat="1" ht="22.5">
      <c r="A69" s="187" t="s">
        <v>2122</v>
      </c>
      <c r="B69" s="186">
        <v>5444994</v>
      </c>
    </row>
    <row r="70" spans="1:2" s="4" customFormat="1" ht="12">
      <c r="A70" s="188" t="s">
        <v>2123</v>
      </c>
      <c r="B70" s="191">
        <v>3000000</v>
      </c>
    </row>
    <row r="71" spans="1:2" s="4" customFormat="1" ht="12">
      <c r="A71" s="188" t="s">
        <v>2124</v>
      </c>
      <c r="B71" s="191">
        <v>2444994</v>
      </c>
    </row>
    <row r="72" spans="1:2" s="4" customFormat="1" ht="12">
      <c r="A72" s="187" t="s">
        <v>465</v>
      </c>
      <c r="B72" s="186">
        <v>4500000</v>
      </c>
    </row>
    <row r="73" spans="1:2" s="4" customFormat="1" ht="12">
      <c r="A73" s="188" t="s">
        <v>2125</v>
      </c>
      <c r="B73" s="191">
        <v>4500000</v>
      </c>
    </row>
    <row r="74" spans="1:2" s="4" customFormat="1" ht="12">
      <c r="A74" s="187" t="s">
        <v>466</v>
      </c>
      <c r="B74" s="186">
        <v>39317744.030000001</v>
      </c>
    </row>
    <row r="75" spans="1:2" s="4" customFormat="1" ht="12">
      <c r="A75" s="188" t="s">
        <v>2126</v>
      </c>
      <c r="B75" s="191">
        <v>7912939.0999999996</v>
      </c>
    </row>
    <row r="76" spans="1:2" s="4" customFormat="1" ht="12">
      <c r="A76" s="188" t="s">
        <v>2127</v>
      </c>
      <c r="B76" s="191">
        <v>2231114.37</v>
      </c>
    </row>
    <row r="77" spans="1:2" s="4" customFormat="1" ht="12">
      <c r="A77" s="188" t="s">
        <v>2128</v>
      </c>
      <c r="B77" s="191">
        <v>9852518.3699999992</v>
      </c>
    </row>
    <row r="78" spans="1:2" s="4" customFormat="1" ht="12">
      <c r="A78" s="188" t="s">
        <v>2129</v>
      </c>
      <c r="B78" s="191">
        <v>999157.15</v>
      </c>
    </row>
    <row r="79" spans="1:2" s="4" customFormat="1" ht="12">
      <c r="A79" s="188" t="s">
        <v>2130</v>
      </c>
      <c r="B79" s="191">
        <v>16482215.23</v>
      </c>
    </row>
    <row r="80" spans="1:2" s="4" customFormat="1" ht="12">
      <c r="A80" s="188" t="s">
        <v>2131</v>
      </c>
      <c r="B80" s="191">
        <v>1839799.81</v>
      </c>
    </row>
    <row r="81" spans="1:2" s="4" customFormat="1" ht="22.5">
      <c r="A81" s="187" t="s">
        <v>467</v>
      </c>
      <c r="B81" s="186">
        <v>8350000</v>
      </c>
    </row>
    <row r="82" spans="1:2" s="4" customFormat="1" ht="12">
      <c r="A82" s="188" t="s">
        <v>468</v>
      </c>
      <c r="B82" s="191">
        <v>8350000</v>
      </c>
    </row>
    <row r="83" spans="1:2" s="4" customFormat="1" ht="12">
      <c r="A83" s="187" t="s">
        <v>2132</v>
      </c>
      <c r="B83" s="186">
        <v>800800</v>
      </c>
    </row>
    <row r="84" spans="1:2" s="4" customFormat="1" ht="12">
      <c r="A84" s="188" t="s">
        <v>2133</v>
      </c>
      <c r="B84" s="191">
        <v>800800</v>
      </c>
    </row>
    <row r="85" spans="1:2" s="4" customFormat="1" ht="12">
      <c r="A85" s="187" t="s">
        <v>2134</v>
      </c>
      <c r="B85" s="186">
        <v>37049600</v>
      </c>
    </row>
    <row r="86" spans="1:2" s="4" customFormat="1" ht="12">
      <c r="A86" s="188" t="s">
        <v>2135</v>
      </c>
      <c r="B86" s="191">
        <v>37049600</v>
      </c>
    </row>
    <row r="87" spans="1:2" s="4" customFormat="1" ht="12">
      <c r="A87" s="187" t="s">
        <v>469</v>
      </c>
      <c r="B87" s="186">
        <v>36000000</v>
      </c>
    </row>
    <row r="88" spans="1:2" s="4" customFormat="1" ht="12">
      <c r="A88" s="188" t="s">
        <v>2136</v>
      </c>
      <c r="B88" s="191">
        <v>36000000</v>
      </c>
    </row>
    <row r="89" spans="1:2" s="4" customFormat="1" ht="12">
      <c r="A89" s="187" t="s">
        <v>944</v>
      </c>
      <c r="B89" s="186">
        <v>100800000</v>
      </c>
    </row>
    <row r="90" spans="1:2" s="4" customFormat="1" ht="12">
      <c r="A90" s="188" t="s">
        <v>2137</v>
      </c>
      <c r="B90" s="191">
        <v>100800000</v>
      </c>
    </row>
    <row r="91" spans="1:2" s="4" customFormat="1" ht="22.5">
      <c r="A91" s="187" t="s">
        <v>2138</v>
      </c>
      <c r="B91" s="186">
        <v>15100000</v>
      </c>
    </row>
    <row r="92" spans="1:2" s="4" customFormat="1" ht="12">
      <c r="A92" s="188" t="s">
        <v>2139</v>
      </c>
      <c r="B92" s="191">
        <v>12100000</v>
      </c>
    </row>
    <row r="93" spans="1:2" s="4" customFormat="1" ht="12">
      <c r="A93" s="187" t="s">
        <v>771</v>
      </c>
      <c r="B93" s="186">
        <v>900000</v>
      </c>
    </row>
    <row r="94" spans="1:2" s="4" customFormat="1" ht="12">
      <c r="A94" s="188" t="s">
        <v>772</v>
      </c>
      <c r="B94" s="191">
        <v>900000</v>
      </c>
    </row>
    <row r="95" spans="1:2" s="4" customFormat="1" ht="12">
      <c r="A95" s="187" t="s">
        <v>2140</v>
      </c>
      <c r="B95" s="186">
        <v>45000000</v>
      </c>
    </row>
    <row r="96" spans="1:2" s="4" customFormat="1" ht="12">
      <c r="A96" s="188" t="s">
        <v>2141</v>
      </c>
      <c r="B96" s="191">
        <v>45000000</v>
      </c>
    </row>
    <row r="97" spans="1:2" s="4" customFormat="1" ht="12">
      <c r="A97" s="187" t="s">
        <v>2142</v>
      </c>
      <c r="B97" s="186">
        <v>34875000</v>
      </c>
    </row>
    <row r="98" spans="1:2" s="4" customFormat="1" ht="12">
      <c r="A98" s="188" t="s">
        <v>2143</v>
      </c>
      <c r="B98" s="191">
        <v>34875000</v>
      </c>
    </row>
    <row r="99" spans="1:2" s="4" customFormat="1" ht="12">
      <c r="A99" s="187" t="s">
        <v>470</v>
      </c>
      <c r="B99" s="186">
        <v>375000</v>
      </c>
    </row>
    <row r="100" spans="1:2" s="4" customFormat="1" ht="12">
      <c r="A100" s="188" t="s">
        <v>471</v>
      </c>
      <c r="B100" s="191">
        <v>375000</v>
      </c>
    </row>
    <row r="101" spans="1:2" s="4" customFormat="1" ht="12">
      <c r="A101" s="187" t="s">
        <v>2144</v>
      </c>
      <c r="B101" s="186">
        <v>250128000</v>
      </c>
    </row>
    <row r="102" spans="1:2" s="4" customFormat="1" ht="12">
      <c r="A102" s="188" t="s">
        <v>2145</v>
      </c>
      <c r="B102" s="191">
        <v>250128000</v>
      </c>
    </row>
    <row r="103" spans="1:2" s="4" customFormat="1" ht="12">
      <c r="A103" s="187" t="s">
        <v>773</v>
      </c>
      <c r="B103" s="186">
        <v>27333000</v>
      </c>
    </row>
    <row r="104" spans="1:2" s="4" customFormat="1" ht="12">
      <c r="A104" s="188" t="s">
        <v>774</v>
      </c>
      <c r="B104" s="191">
        <v>21375000</v>
      </c>
    </row>
    <row r="105" spans="1:2" s="4" customFormat="1" ht="12">
      <c r="A105" s="188" t="s">
        <v>2146</v>
      </c>
      <c r="B105" s="191">
        <v>5958000</v>
      </c>
    </row>
    <row r="106" spans="1:2" s="4" customFormat="1" ht="12">
      <c r="A106" s="187" t="s">
        <v>2147</v>
      </c>
      <c r="B106" s="186">
        <v>6400000</v>
      </c>
    </row>
    <row r="107" spans="1:2" s="4" customFormat="1" ht="12">
      <c r="A107" s="188" t="s">
        <v>2148</v>
      </c>
      <c r="B107" s="191">
        <v>6400000</v>
      </c>
    </row>
    <row r="108" spans="1:2" s="4" customFormat="1" ht="12">
      <c r="A108" s="187" t="s">
        <v>2149</v>
      </c>
      <c r="B108" s="186">
        <v>9022500</v>
      </c>
    </row>
    <row r="109" spans="1:2" s="4" customFormat="1" ht="12">
      <c r="A109" s="188" t="s">
        <v>2150</v>
      </c>
      <c r="B109" s="191">
        <v>6015000</v>
      </c>
    </row>
    <row r="110" spans="1:2" s="4" customFormat="1" ht="12">
      <c r="A110" s="188" t="s">
        <v>2151</v>
      </c>
      <c r="B110" s="191">
        <v>3007500</v>
      </c>
    </row>
    <row r="111" spans="1:2" s="4" customFormat="1" ht="22.5">
      <c r="A111" s="187" t="s">
        <v>2152</v>
      </c>
      <c r="B111" s="186">
        <v>2361000</v>
      </c>
    </row>
    <row r="112" spans="1:2" s="4" customFormat="1" ht="12">
      <c r="A112" s="188" t="s">
        <v>2153</v>
      </c>
      <c r="B112" s="191">
        <v>2361000</v>
      </c>
    </row>
    <row r="113" spans="1:2" s="4" customFormat="1" ht="12">
      <c r="A113" s="187" t="s">
        <v>2154</v>
      </c>
      <c r="B113" s="186">
        <v>41300000</v>
      </c>
    </row>
    <row r="114" spans="1:2" s="4" customFormat="1" ht="12">
      <c r="A114" s="188" t="s">
        <v>2155</v>
      </c>
      <c r="B114" s="191">
        <v>6000000</v>
      </c>
    </row>
    <row r="115" spans="1:2" s="4" customFormat="1" ht="12">
      <c r="A115" s="188" t="s">
        <v>2156</v>
      </c>
      <c r="B115" s="191">
        <v>3000000</v>
      </c>
    </row>
    <row r="116" spans="1:2" s="4" customFormat="1" ht="12">
      <c r="A116" s="188" t="s">
        <v>2157</v>
      </c>
      <c r="B116" s="191">
        <v>8500000</v>
      </c>
    </row>
    <row r="117" spans="1:2" s="4" customFormat="1" ht="12">
      <c r="A117" s="188" t="s">
        <v>2158</v>
      </c>
      <c r="B117" s="191">
        <v>6800000</v>
      </c>
    </row>
    <row r="118" spans="1:2" s="4" customFormat="1" ht="12">
      <c r="A118" s="188" t="s">
        <v>2159</v>
      </c>
      <c r="B118" s="191">
        <v>9000000</v>
      </c>
    </row>
    <row r="119" spans="1:2" s="4" customFormat="1" ht="12">
      <c r="A119" s="188" t="s">
        <v>2160</v>
      </c>
      <c r="B119" s="191">
        <v>8000000</v>
      </c>
    </row>
    <row r="120" spans="1:2" s="4" customFormat="1" ht="22.5">
      <c r="A120" s="187" t="s">
        <v>472</v>
      </c>
      <c r="B120" s="186">
        <v>3640787</v>
      </c>
    </row>
    <row r="121" spans="1:2" s="4" customFormat="1" ht="12">
      <c r="A121" s="188" t="s">
        <v>2161</v>
      </c>
      <c r="B121" s="191">
        <v>3640787</v>
      </c>
    </row>
    <row r="122" spans="1:2" s="4" customFormat="1" ht="22.5">
      <c r="A122" s="187" t="s">
        <v>775</v>
      </c>
      <c r="B122" s="186">
        <v>740925</v>
      </c>
    </row>
    <row r="123" spans="1:2" s="4" customFormat="1" ht="12">
      <c r="A123" s="188" t="s">
        <v>2162</v>
      </c>
      <c r="B123" s="191">
        <v>740925</v>
      </c>
    </row>
    <row r="124" spans="1:2" s="4" customFormat="1" ht="12">
      <c r="A124" s="187" t="s">
        <v>945</v>
      </c>
      <c r="B124" s="186">
        <v>90466721.819999993</v>
      </c>
    </row>
    <row r="125" spans="1:2" s="4" customFormat="1" ht="12">
      <c r="A125" s="188" t="s">
        <v>2163</v>
      </c>
      <c r="B125" s="191">
        <v>90466721.819999993</v>
      </c>
    </row>
    <row r="126" spans="1:2" s="4" customFormat="1" ht="12">
      <c r="A126" s="187" t="s">
        <v>2164</v>
      </c>
      <c r="B126" s="186">
        <v>750000</v>
      </c>
    </row>
    <row r="127" spans="1:2" s="4" customFormat="1" ht="12">
      <c r="A127" s="188" t="s">
        <v>2165</v>
      </c>
      <c r="B127" s="191">
        <v>750000</v>
      </c>
    </row>
    <row r="128" spans="1:2" s="4" customFormat="1" ht="12">
      <c r="A128" s="187" t="s">
        <v>473</v>
      </c>
      <c r="B128" s="186">
        <v>74250000</v>
      </c>
    </row>
    <row r="129" spans="1:2" s="4" customFormat="1" ht="12">
      <c r="A129" s="188" t="s">
        <v>2166</v>
      </c>
      <c r="B129" s="191">
        <v>74250000</v>
      </c>
    </row>
    <row r="130" spans="1:2" s="4" customFormat="1" ht="12">
      <c r="A130" s="187" t="s">
        <v>474</v>
      </c>
      <c r="B130" s="186">
        <v>87638.43</v>
      </c>
    </row>
    <row r="131" spans="1:2" s="4" customFormat="1" ht="12">
      <c r="A131" s="188" t="s">
        <v>475</v>
      </c>
      <c r="B131" s="191">
        <v>87638.43</v>
      </c>
    </row>
    <row r="132" spans="1:2" s="4" customFormat="1" ht="12">
      <c r="A132" s="187" t="s">
        <v>2167</v>
      </c>
      <c r="B132" s="186">
        <v>2520000</v>
      </c>
    </row>
    <row r="133" spans="1:2" s="4" customFormat="1" ht="12">
      <c r="A133" s="188" t="s">
        <v>2168</v>
      </c>
      <c r="B133" s="191">
        <v>2520000</v>
      </c>
    </row>
    <row r="134" spans="1:2" s="4" customFormat="1" ht="12">
      <c r="A134" s="187" t="s">
        <v>476</v>
      </c>
      <c r="B134" s="186">
        <v>4560000.1900000004</v>
      </c>
    </row>
    <row r="135" spans="1:2" s="4" customFormat="1" ht="12">
      <c r="A135" s="188" t="s">
        <v>2169</v>
      </c>
      <c r="B135" s="191">
        <v>4560000.1900000004</v>
      </c>
    </row>
    <row r="136" spans="1:2" s="4" customFormat="1" ht="12">
      <c r="A136" s="187" t="s">
        <v>2170</v>
      </c>
      <c r="B136" s="186">
        <v>18294400</v>
      </c>
    </row>
    <row r="137" spans="1:2" s="4" customFormat="1" ht="12">
      <c r="A137" s="188" t="s">
        <v>2171</v>
      </c>
      <c r="B137" s="191">
        <v>18294400</v>
      </c>
    </row>
    <row r="138" spans="1:2" s="4" customFormat="1" ht="12">
      <c r="A138" s="187" t="s">
        <v>2172</v>
      </c>
      <c r="B138" s="186">
        <v>5000000</v>
      </c>
    </row>
    <row r="139" spans="1:2" s="4" customFormat="1" ht="12">
      <c r="A139" s="188" t="s">
        <v>2173</v>
      </c>
      <c r="B139" s="191">
        <v>2724759.52</v>
      </c>
    </row>
    <row r="140" spans="1:2" s="4" customFormat="1" ht="12">
      <c r="A140" s="188" t="s">
        <v>2174</v>
      </c>
      <c r="B140" s="191">
        <v>2275240.48</v>
      </c>
    </row>
    <row r="141" spans="1:2" s="4" customFormat="1" ht="12">
      <c r="A141" s="187" t="s">
        <v>2175</v>
      </c>
      <c r="B141" s="186">
        <v>1500877</v>
      </c>
    </row>
    <row r="142" spans="1:2" s="4" customFormat="1" ht="22.5">
      <c r="A142" s="188" t="s">
        <v>2176</v>
      </c>
      <c r="B142" s="191">
        <v>1500877</v>
      </c>
    </row>
    <row r="143" spans="1:2" s="4" customFormat="1" ht="12">
      <c r="A143" s="187" t="s">
        <v>776</v>
      </c>
      <c r="B143" s="186">
        <v>12566400</v>
      </c>
    </row>
    <row r="144" spans="1:2" s="4" customFormat="1" ht="12">
      <c r="A144" s="188" t="s">
        <v>777</v>
      </c>
      <c r="B144" s="191">
        <v>7190400</v>
      </c>
    </row>
    <row r="145" spans="1:2" s="4" customFormat="1" ht="12">
      <c r="A145" s="187" t="s">
        <v>477</v>
      </c>
      <c r="B145" s="186">
        <v>512899877.11000001</v>
      </c>
    </row>
    <row r="146" spans="1:2" s="4" customFormat="1" ht="12">
      <c r="A146" s="188" t="s">
        <v>478</v>
      </c>
      <c r="B146" s="191">
        <v>512899877.11000001</v>
      </c>
    </row>
    <row r="147" spans="1:2" s="4" customFormat="1" ht="12">
      <c r="A147" s="187" t="s">
        <v>479</v>
      </c>
      <c r="B147" s="186">
        <v>12600000</v>
      </c>
    </row>
    <row r="148" spans="1:2" s="4" customFormat="1" ht="12">
      <c r="A148" s="188" t="s">
        <v>480</v>
      </c>
      <c r="B148" s="191">
        <v>12600000</v>
      </c>
    </row>
    <row r="149" spans="1:2" s="4" customFormat="1" ht="12">
      <c r="A149" s="187" t="s">
        <v>481</v>
      </c>
      <c r="B149" s="186">
        <v>22509595.609999999</v>
      </c>
    </row>
    <row r="150" spans="1:2" s="4" customFormat="1" ht="12">
      <c r="A150" s="188" t="s">
        <v>778</v>
      </c>
      <c r="B150" s="191">
        <v>1581451.61</v>
      </c>
    </row>
    <row r="151" spans="1:2" s="4" customFormat="1" ht="12">
      <c r="A151" s="188" t="s">
        <v>2177</v>
      </c>
      <c r="B151" s="191">
        <v>1363144</v>
      </c>
    </row>
    <row r="152" spans="1:2" s="4" customFormat="1" ht="12">
      <c r="A152" s="188" t="s">
        <v>2178</v>
      </c>
      <c r="B152" s="191">
        <v>19565000</v>
      </c>
    </row>
    <row r="153" spans="1:2" s="4" customFormat="1" ht="12">
      <c r="A153" s="187" t="s">
        <v>2179</v>
      </c>
      <c r="B153" s="186">
        <v>14900868</v>
      </c>
    </row>
    <row r="154" spans="1:2" s="4" customFormat="1" ht="12">
      <c r="A154" s="188" t="s">
        <v>2180</v>
      </c>
      <c r="B154" s="191">
        <v>14900868</v>
      </c>
    </row>
    <row r="155" spans="1:2" s="4" customFormat="1" ht="12">
      <c r="A155" s="187" t="s">
        <v>2181</v>
      </c>
      <c r="B155" s="186">
        <v>9287730</v>
      </c>
    </row>
    <row r="156" spans="1:2" s="4" customFormat="1" ht="12">
      <c r="A156" s="188" t="s">
        <v>2182</v>
      </c>
      <c r="B156" s="191">
        <v>1788750</v>
      </c>
    </row>
    <row r="157" spans="1:2" s="4" customFormat="1" ht="12">
      <c r="A157" s="188" t="s">
        <v>2183</v>
      </c>
      <c r="B157" s="191">
        <v>1293750</v>
      </c>
    </row>
    <row r="158" spans="1:2" s="4" customFormat="1" ht="12">
      <c r="A158" s="188" t="s">
        <v>2184</v>
      </c>
      <c r="B158" s="191">
        <v>101250</v>
      </c>
    </row>
    <row r="159" spans="1:2" s="4" customFormat="1" ht="12">
      <c r="A159" s="188" t="s">
        <v>2185</v>
      </c>
      <c r="B159" s="191">
        <v>168750</v>
      </c>
    </row>
    <row r="160" spans="1:2" s="4" customFormat="1" ht="12">
      <c r="A160" s="188" t="s">
        <v>2186</v>
      </c>
      <c r="B160" s="191">
        <v>1125000</v>
      </c>
    </row>
    <row r="161" spans="1:2" s="4" customFormat="1" ht="12">
      <c r="A161" s="188" t="s">
        <v>2187</v>
      </c>
      <c r="B161" s="191">
        <v>168750</v>
      </c>
    </row>
    <row r="162" spans="1:2" s="4" customFormat="1" ht="12">
      <c r="A162" s="188" t="s">
        <v>2188</v>
      </c>
      <c r="B162" s="191">
        <v>168750</v>
      </c>
    </row>
    <row r="163" spans="1:2" s="4" customFormat="1" ht="12">
      <c r="A163" s="188" t="s">
        <v>2189</v>
      </c>
      <c r="B163" s="191">
        <v>438750</v>
      </c>
    </row>
    <row r="164" spans="1:2" s="4" customFormat="1" ht="12">
      <c r="A164" s="188" t="s">
        <v>2190</v>
      </c>
      <c r="B164" s="191">
        <v>1687500</v>
      </c>
    </row>
    <row r="165" spans="1:2" s="4" customFormat="1" ht="12">
      <c r="A165" s="188" t="s">
        <v>2191</v>
      </c>
      <c r="B165" s="191">
        <v>101250</v>
      </c>
    </row>
    <row r="166" spans="1:2" s="4" customFormat="1" ht="12">
      <c r="A166" s="188" t="s">
        <v>2192</v>
      </c>
      <c r="B166" s="191">
        <v>168750</v>
      </c>
    </row>
    <row r="167" spans="1:2" s="4" customFormat="1" ht="12">
      <c r="A167" s="188" t="s">
        <v>2193</v>
      </c>
      <c r="B167" s="191">
        <v>111240</v>
      </c>
    </row>
    <row r="168" spans="1:2" s="4" customFormat="1" ht="22.5">
      <c r="A168" s="188" t="s">
        <v>2194</v>
      </c>
      <c r="B168" s="191">
        <v>1854000</v>
      </c>
    </row>
    <row r="169" spans="1:2" s="4" customFormat="1" ht="12">
      <c r="A169" s="188" t="s">
        <v>2195</v>
      </c>
      <c r="B169" s="191">
        <v>111240</v>
      </c>
    </row>
    <row r="170" spans="1:2" s="4" customFormat="1" ht="12">
      <c r="A170" s="187" t="s">
        <v>482</v>
      </c>
      <c r="B170" s="186">
        <v>7164004</v>
      </c>
    </row>
    <row r="171" spans="1:2" s="4" customFormat="1" ht="12">
      <c r="A171" s="188" t="s">
        <v>2196</v>
      </c>
      <c r="B171" s="191">
        <v>2569840</v>
      </c>
    </row>
    <row r="172" spans="1:2" s="4" customFormat="1" ht="12">
      <c r="A172" s="188" t="s">
        <v>2197</v>
      </c>
      <c r="B172" s="191">
        <v>3737664</v>
      </c>
    </row>
    <row r="173" spans="1:2" s="4" customFormat="1" ht="12">
      <c r="A173" s="220" t="s">
        <v>483</v>
      </c>
      <c r="B173" s="191">
        <v>856500</v>
      </c>
    </row>
    <row r="174" spans="1:2" s="4" customFormat="1" ht="12">
      <c r="A174" s="187" t="s">
        <v>484</v>
      </c>
      <c r="B174" s="186">
        <v>3740968</v>
      </c>
    </row>
    <row r="175" spans="1:2" s="4" customFormat="1" ht="12">
      <c r="A175" s="188" t="s">
        <v>2198</v>
      </c>
      <c r="B175" s="191">
        <v>3740968</v>
      </c>
    </row>
    <row r="176" spans="1:2" s="4" customFormat="1" ht="12">
      <c r="A176" s="187" t="s">
        <v>485</v>
      </c>
      <c r="B176" s="186">
        <v>5611872</v>
      </c>
    </row>
    <row r="177" spans="1:2" s="4" customFormat="1" ht="12">
      <c r="A177" s="188" t="s">
        <v>2199</v>
      </c>
      <c r="B177" s="191">
        <v>4962272</v>
      </c>
    </row>
    <row r="178" spans="1:2" s="4" customFormat="1" ht="12">
      <c r="A178" s="188" t="s">
        <v>2200</v>
      </c>
      <c r="B178" s="191">
        <v>649600</v>
      </c>
    </row>
    <row r="179" spans="1:2" s="4" customFormat="1" ht="12">
      <c r="A179" s="187" t="s">
        <v>486</v>
      </c>
      <c r="B179" s="186">
        <v>1153179</v>
      </c>
    </row>
    <row r="180" spans="1:2" s="4" customFormat="1" ht="12">
      <c r="A180" s="188" t="s">
        <v>487</v>
      </c>
      <c r="B180" s="191">
        <v>1153179</v>
      </c>
    </row>
    <row r="181" spans="1:2" s="4" customFormat="1" ht="12">
      <c r="A181" s="187" t="s">
        <v>779</v>
      </c>
      <c r="B181" s="186">
        <v>16211.6</v>
      </c>
    </row>
    <row r="182" spans="1:2" s="4" customFormat="1" ht="12">
      <c r="A182" s="188" t="s">
        <v>780</v>
      </c>
      <c r="B182" s="191">
        <v>16211.6</v>
      </c>
    </row>
    <row r="183" spans="1:2" s="4" customFormat="1" ht="12">
      <c r="A183" s="187" t="s">
        <v>895</v>
      </c>
      <c r="B183" s="186">
        <v>55486224.560000002</v>
      </c>
    </row>
    <row r="184" spans="1:2" s="4" customFormat="1" ht="12">
      <c r="A184" s="188" t="s">
        <v>896</v>
      </c>
      <c r="B184" s="191">
        <v>55486224.560000002</v>
      </c>
    </row>
    <row r="185" spans="1:2" s="4" customFormat="1" ht="12">
      <c r="A185" s="187" t="s">
        <v>522</v>
      </c>
      <c r="B185" s="186">
        <v>312480</v>
      </c>
    </row>
    <row r="186" spans="1:2" s="4" customFormat="1" ht="12">
      <c r="A186" s="188" t="s">
        <v>523</v>
      </c>
      <c r="B186" s="191">
        <v>312480</v>
      </c>
    </row>
    <row r="187" spans="1:2" s="4" customFormat="1" ht="12">
      <c r="A187" s="187" t="s">
        <v>488</v>
      </c>
      <c r="B187" s="186">
        <v>11600000</v>
      </c>
    </row>
    <row r="188" spans="1:2" s="4" customFormat="1" ht="12">
      <c r="A188" s="188" t="s">
        <v>2201</v>
      </c>
      <c r="B188" s="191">
        <v>11600000</v>
      </c>
    </row>
    <row r="189" spans="1:2" s="4" customFormat="1" ht="12">
      <c r="A189" s="187" t="s">
        <v>489</v>
      </c>
      <c r="B189" s="186">
        <v>772240</v>
      </c>
    </row>
    <row r="190" spans="1:2" s="4" customFormat="1" ht="12">
      <c r="A190" s="188" t="s">
        <v>2202</v>
      </c>
      <c r="B190" s="191">
        <v>772240</v>
      </c>
    </row>
    <row r="191" spans="1:2" s="4" customFormat="1" ht="12">
      <c r="A191" s="187" t="s">
        <v>2203</v>
      </c>
      <c r="B191" s="186">
        <v>100000000</v>
      </c>
    </row>
    <row r="192" spans="1:2" s="4" customFormat="1" ht="12">
      <c r="A192" s="188" t="s">
        <v>2204</v>
      </c>
      <c r="B192" s="191">
        <v>100000000</v>
      </c>
    </row>
    <row r="193" spans="1:2" s="4" customFormat="1" ht="12">
      <c r="A193" s="187" t="s">
        <v>490</v>
      </c>
      <c r="B193" s="186">
        <v>9545100</v>
      </c>
    </row>
    <row r="194" spans="1:2" s="4" customFormat="1" ht="12">
      <c r="A194" s="188" t="s">
        <v>2205</v>
      </c>
      <c r="B194" s="191">
        <v>4900000</v>
      </c>
    </row>
    <row r="195" spans="1:2" s="4" customFormat="1" ht="12">
      <c r="A195" s="188" t="s">
        <v>2206</v>
      </c>
      <c r="B195" s="191">
        <v>3611000</v>
      </c>
    </row>
    <row r="196" spans="1:2" s="4" customFormat="1" ht="12">
      <c r="A196" s="188" t="s">
        <v>491</v>
      </c>
      <c r="B196" s="191">
        <v>1034100</v>
      </c>
    </row>
    <row r="197" spans="1:2" s="4" customFormat="1" ht="12">
      <c r="A197" s="187" t="s">
        <v>2207</v>
      </c>
      <c r="B197" s="186">
        <v>320000</v>
      </c>
    </row>
    <row r="198" spans="1:2" s="4" customFormat="1" ht="12">
      <c r="A198" s="188" t="s">
        <v>2208</v>
      </c>
      <c r="B198" s="191">
        <v>320000</v>
      </c>
    </row>
    <row r="199" spans="1:2" s="4" customFormat="1" ht="12">
      <c r="A199" s="187" t="s">
        <v>2209</v>
      </c>
      <c r="B199" s="186">
        <v>2271920</v>
      </c>
    </row>
    <row r="200" spans="1:2" s="4" customFormat="1" ht="12">
      <c r="A200" s="188" t="s">
        <v>2210</v>
      </c>
      <c r="B200" s="191">
        <v>2271920</v>
      </c>
    </row>
    <row r="201" spans="1:2" s="4" customFormat="1" ht="12">
      <c r="A201" s="187" t="s">
        <v>492</v>
      </c>
      <c r="B201" s="186">
        <v>500000</v>
      </c>
    </row>
    <row r="202" spans="1:2" s="4" customFormat="1" ht="12">
      <c r="A202" s="188" t="s">
        <v>2211</v>
      </c>
      <c r="B202" s="191">
        <v>500000</v>
      </c>
    </row>
    <row r="203" spans="1:2" s="4" customFormat="1" ht="12">
      <c r="A203" s="187" t="s">
        <v>493</v>
      </c>
      <c r="B203" s="186">
        <v>22000000</v>
      </c>
    </row>
    <row r="204" spans="1:2" s="4" customFormat="1" ht="12">
      <c r="A204" s="188" t="s">
        <v>2212</v>
      </c>
      <c r="B204" s="191">
        <v>22000000</v>
      </c>
    </row>
    <row r="205" spans="1:2" s="4" customFormat="1" ht="12">
      <c r="A205" s="187" t="s">
        <v>494</v>
      </c>
      <c r="B205" s="186">
        <v>10000312.470000001</v>
      </c>
    </row>
    <row r="206" spans="1:2" s="4" customFormat="1" ht="12">
      <c r="A206" s="188" t="s">
        <v>2213</v>
      </c>
      <c r="B206" s="191">
        <v>6658575.0300000003</v>
      </c>
    </row>
    <row r="207" spans="1:2" s="4" customFormat="1" ht="12">
      <c r="A207" s="188" t="s">
        <v>2214</v>
      </c>
      <c r="B207" s="191">
        <v>3341737.44</v>
      </c>
    </row>
    <row r="208" spans="1:2" s="4" customFormat="1" ht="12">
      <c r="A208" s="187" t="s">
        <v>495</v>
      </c>
      <c r="B208" s="186">
        <v>2165625.0299999998</v>
      </c>
    </row>
    <row r="209" spans="1:2" s="4" customFormat="1" ht="12">
      <c r="A209" s="188" t="s">
        <v>2215</v>
      </c>
      <c r="B209" s="191">
        <v>2165625.0299999998</v>
      </c>
    </row>
    <row r="210" spans="1:2" s="4" customFormat="1" ht="12">
      <c r="A210" s="187" t="s">
        <v>496</v>
      </c>
      <c r="B210" s="186">
        <v>4816000</v>
      </c>
    </row>
    <row r="211" spans="1:2" s="4" customFormat="1" ht="12">
      <c r="A211" s="188" t="s">
        <v>2216</v>
      </c>
      <c r="B211" s="191">
        <v>4816000</v>
      </c>
    </row>
    <row r="212" spans="1:2" s="4" customFormat="1" ht="12">
      <c r="A212" s="187" t="s">
        <v>2217</v>
      </c>
      <c r="B212" s="186">
        <v>2643200</v>
      </c>
    </row>
    <row r="213" spans="1:2" s="4" customFormat="1" ht="12">
      <c r="A213" s="188" t="s">
        <v>2218</v>
      </c>
      <c r="B213" s="191">
        <v>2643200</v>
      </c>
    </row>
    <row r="214" spans="1:2" s="4" customFormat="1" ht="12">
      <c r="A214" s="187" t="s">
        <v>497</v>
      </c>
      <c r="B214" s="186">
        <v>594115.19999999995</v>
      </c>
    </row>
    <row r="215" spans="1:2" s="4" customFormat="1" ht="12">
      <c r="A215" s="188" t="s">
        <v>498</v>
      </c>
      <c r="B215" s="191">
        <v>594115.19999999995</v>
      </c>
    </row>
    <row r="216" spans="1:2" s="4" customFormat="1" ht="12">
      <c r="A216" s="187" t="s">
        <v>2219</v>
      </c>
      <c r="B216" s="186">
        <v>68793873.099999994</v>
      </c>
    </row>
    <row r="217" spans="1:2" s="4" customFormat="1" ht="12">
      <c r="A217" s="188" t="s">
        <v>2220</v>
      </c>
      <c r="B217" s="191">
        <v>68793873.099999994</v>
      </c>
    </row>
    <row r="218" spans="1:2" s="4" customFormat="1" ht="22.5">
      <c r="A218" s="187" t="s">
        <v>2221</v>
      </c>
      <c r="B218" s="186">
        <v>15485503.84</v>
      </c>
    </row>
    <row r="219" spans="1:2" s="4" customFormat="1" ht="12">
      <c r="A219" s="188" t="s">
        <v>2222</v>
      </c>
      <c r="B219" s="191">
        <v>15485503.84</v>
      </c>
    </row>
    <row r="220" spans="1:2" s="4" customFormat="1" ht="12">
      <c r="A220" s="187" t="s">
        <v>781</v>
      </c>
      <c r="B220" s="186">
        <v>5319000</v>
      </c>
    </row>
    <row r="221" spans="1:2" s="4" customFormat="1" ht="12">
      <c r="A221" s="188" t="s">
        <v>2223</v>
      </c>
      <c r="B221" s="191">
        <v>787000</v>
      </c>
    </row>
    <row r="222" spans="1:2" s="4" customFormat="1" ht="12">
      <c r="A222" s="188" t="s">
        <v>2224</v>
      </c>
      <c r="B222" s="191">
        <v>4532000</v>
      </c>
    </row>
    <row r="223" spans="1:2" s="4" customFormat="1" ht="22.5">
      <c r="A223" s="187" t="s">
        <v>499</v>
      </c>
      <c r="B223" s="186">
        <v>3806007</v>
      </c>
    </row>
    <row r="224" spans="1:2" s="4" customFormat="1" ht="12">
      <c r="A224" s="188" t="s">
        <v>1331</v>
      </c>
      <c r="B224" s="191">
        <v>3806007</v>
      </c>
    </row>
    <row r="225" spans="1:2" s="4" customFormat="1" ht="12">
      <c r="A225" s="187" t="s">
        <v>2225</v>
      </c>
      <c r="B225" s="186">
        <v>5159137.87</v>
      </c>
    </row>
    <row r="226" spans="1:2" s="4" customFormat="1" ht="12">
      <c r="A226" s="188" t="s">
        <v>2226</v>
      </c>
      <c r="B226" s="191">
        <v>5159137.87</v>
      </c>
    </row>
    <row r="227" spans="1:2" s="4" customFormat="1" ht="12">
      <c r="A227" s="187" t="s">
        <v>2227</v>
      </c>
      <c r="B227" s="186">
        <v>14043881.210000001</v>
      </c>
    </row>
    <row r="228" spans="1:2" s="4" customFormat="1" ht="12">
      <c r="A228" s="188" t="s">
        <v>2228</v>
      </c>
      <c r="B228" s="191">
        <v>14043881.210000001</v>
      </c>
    </row>
    <row r="229" spans="1:2" s="4" customFormat="1" ht="22.5">
      <c r="A229" s="187" t="s">
        <v>500</v>
      </c>
      <c r="B229" s="186">
        <v>2975000</v>
      </c>
    </row>
    <row r="230" spans="1:2" s="4" customFormat="1" ht="12">
      <c r="A230" s="188" t="s">
        <v>2229</v>
      </c>
      <c r="B230" s="191">
        <v>2975000</v>
      </c>
    </row>
    <row r="231" spans="1:2" s="4" customFormat="1" ht="12">
      <c r="A231" s="187" t="s">
        <v>2230</v>
      </c>
      <c r="B231" s="186">
        <v>6350000</v>
      </c>
    </row>
    <row r="232" spans="1:2" s="4" customFormat="1" ht="12">
      <c r="A232" s="188" t="s">
        <v>2231</v>
      </c>
      <c r="B232" s="191">
        <v>4250000</v>
      </c>
    </row>
    <row r="233" spans="1:2" s="4" customFormat="1" ht="12">
      <c r="A233" s="188" t="s">
        <v>2232</v>
      </c>
      <c r="B233" s="191">
        <v>2100000</v>
      </c>
    </row>
    <row r="234" spans="1:2" s="4" customFormat="1" ht="12">
      <c r="A234" s="187" t="s">
        <v>782</v>
      </c>
      <c r="B234" s="186">
        <v>13156360</v>
      </c>
    </row>
    <row r="235" spans="1:2" s="4" customFormat="1" ht="12">
      <c r="A235" s="188" t="s">
        <v>2233</v>
      </c>
      <c r="B235" s="191">
        <v>13156360</v>
      </c>
    </row>
    <row r="236" spans="1:2" s="4" customFormat="1" ht="12">
      <c r="A236" s="187" t="s">
        <v>501</v>
      </c>
      <c r="B236" s="186">
        <v>1078754</v>
      </c>
    </row>
    <row r="237" spans="1:2" s="4" customFormat="1" ht="12">
      <c r="A237" s="188" t="s">
        <v>2234</v>
      </c>
      <c r="B237" s="191">
        <v>1078754</v>
      </c>
    </row>
    <row r="238" spans="1:2" s="4" customFormat="1" ht="12">
      <c r="A238" s="187" t="s">
        <v>457</v>
      </c>
      <c r="B238" s="186">
        <v>3083278830</v>
      </c>
    </row>
    <row r="239" spans="1:2" s="4" customFormat="1" ht="12">
      <c r="A239" s="188" t="s">
        <v>2235</v>
      </c>
      <c r="B239" s="191">
        <v>3083278830</v>
      </c>
    </row>
    <row r="240" spans="1:2" s="4" customFormat="1" ht="12">
      <c r="A240" s="187" t="s">
        <v>502</v>
      </c>
      <c r="B240" s="186">
        <v>3519785885</v>
      </c>
    </row>
    <row r="241" spans="1:2" s="4" customFormat="1" ht="12">
      <c r="A241" s="188" t="s">
        <v>503</v>
      </c>
      <c r="B241" s="191">
        <v>3519785885</v>
      </c>
    </row>
    <row r="242" spans="1:2" s="4" customFormat="1" ht="12">
      <c r="A242" s="187" t="s">
        <v>504</v>
      </c>
      <c r="B242" s="186">
        <v>5129724.32</v>
      </c>
    </row>
    <row r="243" spans="1:2" s="4" customFormat="1" ht="12">
      <c r="A243" s="188" t="s">
        <v>2236</v>
      </c>
      <c r="B243" s="191">
        <v>5129724.32</v>
      </c>
    </row>
    <row r="244" spans="1:2" s="4" customFormat="1" ht="12">
      <c r="A244" s="187" t="s">
        <v>505</v>
      </c>
      <c r="B244" s="186">
        <v>4660000</v>
      </c>
    </row>
    <row r="245" spans="1:2" s="4" customFormat="1" ht="12">
      <c r="A245" s="188" t="s">
        <v>2237</v>
      </c>
      <c r="B245" s="191">
        <v>4660000</v>
      </c>
    </row>
    <row r="246" spans="1:2" s="4" customFormat="1" ht="12">
      <c r="A246" s="187" t="s">
        <v>506</v>
      </c>
      <c r="B246" s="186">
        <v>42000000</v>
      </c>
    </row>
    <row r="247" spans="1:2" s="4" customFormat="1" ht="12">
      <c r="A247" s="188" t="s">
        <v>2238</v>
      </c>
      <c r="B247" s="191">
        <v>42000000</v>
      </c>
    </row>
    <row r="248" spans="1:2" s="4" customFormat="1" ht="12">
      <c r="A248" s="187" t="s">
        <v>507</v>
      </c>
      <c r="B248" s="186">
        <v>85602837</v>
      </c>
    </row>
    <row r="249" spans="1:2" s="4" customFormat="1" ht="12">
      <c r="A249" s="188" t="s">
        <v>508</v>
      </c>
      <c r="B249" s="191">
        <v>25628970</v>
      </c>
    </row>
    <row r="250" spans="1:2" s="4" customFormat="1" ht="12">
      <c r="A250" s="188" t="s">
        <v>2239</v>
      </c>
      <c r="B250" s="191">
        <v>59973867</v>
      </c>
    </row>
    <row r="251" spans="1:2" s="4" customFormat="1" ht="12">
      <c r="A251" s="187" t="s">
        <v>946</v>
      </c>
      <c r="B251" s="186">
        <v>28473750</v>
      </c>
    </row>
    <row r="252" spans="1:2" s="4" customFormat="1" ht="12">
      <c r="A252" s="188" t="s">
        <v>2240</v>
      </c>
      <c r="B252" s="191">
        <v>28473750</v>
      </c>
    </row>
    <row r="253" spans="1:2" s="4" customFormat="1" ht="12">
      <c r="A253" s="187" t="s">
        <v>509</v>
      </c>
      <c r="B253" s="186">
        <v>46785606.5</v>
      </c>
    </row>
    <row r="254" spans="1:2" s="4" customFormat="1" ht="12">
      <c r="A254" s="188" t="s">
        <v>510</v>
      </c>
      <c r="B254" s="191">
        <v>46171924</v>
      </c>
    </row>
    <row r="255" spans="1:2" s="4" customFormat="1" ht="12">
      <c r="A255" s="188" t="s">
        <v>511</v>
      </c>
      <c r="B255" s="191">
        <v>613682.5</v>
      </c>
    </row>
    <row r="256" spans="1:2" s="4" customFormat="1" ht="12">
      <c r="A256" s="187" t="s">
        <v>2241</v>
      </c>
      <c r="B256" s="186">
        <v>27475852.399999999</v>
      </c>
    </row>
    <row r="257" spans="1:2" s="4" customFormat="1" ht="12">
      <c r="A257" s="188" t="s">
        <v>2242</v>
      </c>
      <c r="B257" s="191">
        <v>19387709.989999998</v>
      </c>
    </row>
    <row r="258" spans="1:2" s="4" customFormat="1" ht="12">
      <c r="A258" s="188" t="s">
        <v>2243</v>
      </c>
      <c r="B258" s="191">
        <v>8088142.4100000001</v>
      </c>
    </row>
    <row r="259" spans="1:2" s="4" customFormat="1" ht="12">
      <c r="A259" s="187" t="s">
        <v>2244</v>
      </c>
      <c r="B259" s="186">
        <v>51452208.479999997</v>
      </c>
    </row>
    <row r="260" spans="1:2" s="4" customFormat="1" ht="12">
      <c r="A260" s="188" t="s">
        <v>2245</v>
      </c>
      <c r="B260" s="191">
        <v>27123155.739999998</v>
      </c>
    </row>
    <row r="261" spans="1:2" s="4" customFormat="1" ht="12">
      <c r="A261" s="188" t="s">
        <v>2246</v>
      </c>
      <c r="B261" s="191">
        <v>24329052.739999998</v>
      </c>
    </row>
    <row r="262" spans="1:2" s="4" customFormat="1" ht="12">
      <c r="A262" s="187" t="s">
        <v>512</v>
      </c>
      <c r="B262" s="186">
        <v>73220000</v>
      </c>
    </row>
    <row r="263" spans="1:2" s="4" customFormat="1" ht="12">
      <c r="A263" s="188" t="s">
        <v>2247</v>
      </c>
      <c r="B263" s="191">
        <v>43120000</v>
      </c>
    </row>
    <row r="264" spans="1:2" s="4" customFormat="1" ht="12">
      <c r="A264" s="188" t="s">
        <v>947</v>
      </c>
      <c r="B264" s="191">
        <v>19600000</v>
      </c>
    </row>
    <row r="265" spans="1:2" s="4" customFormat="1" ht="12">
      <c r="A265" s="188" t="s">
        <v>513</v>
      </c>
      <c r="B265" s="191">
        <v>3500000</v>
      </c>
    </row>
    <row r="266" spans="1:2" s="4" customFormat="1" ht="12">
      <c r="A266" s="188" t="s">
        <v>2248</v>
      </c>
      <c r="B266" s="191">
        <v>7000000</v>
      </c>
    </row>
    <row r="267" spans="1:2" s="4" customFormat="1" ht="12">
      <c r="A267" s="187" t="s">
        <v>2249</v>
      </c>
      <c r="B267" s="186">
        <v>10000000</v>
      </c>
    </row>
    <row r="268" spans="1:2" s="4" customFormat="1" ht="12">
      <c r="A268" s="188" t="s">
        <v>2250</v>
      </c>
      <c r="B268" s="191">
        <v>10000000</v>
      </c>
    </row>
    <row r="269" spans="1:2" s="4" customFormat="1" ht="12">
      <c r="A269" s="187" t="s">
        <v>2251</v>
      </c>
      <c r="B269" s="186">
        <v>50616579</v>
      </c>
    </row>
    <row r="270" spans="1:2" s="4" customFormat="1" ht="12">
      <c r="A270" s="187" t="s">
        <v>514</v>
      </c>
      <c r="B270" s="186">
        <v>375000</v>
      </c>
    </row>
    <row r="271" spans="1:2" s="4" customFormat="1" ht="12">
      <c r="A271" s="188" t="s">
        <v>515</v>
      </c>
      <c r="B271" s="191">
        <v>375000</v>
      </c>
    </row>
    <row r="272" spans="1:2" s="4" customFormat="1" ht="12">
      <c r="A272" s="187" t="s">
        <v>2252</v>
      </c>
      <c r="B272" s="186">
        <v>419239442.75</v>
      </c>
    </row>
    <row r="273" spans="1:2" s="4" customFormat="1" ht="12">
      <c r="A273" s="188" t="s">
        <v>2253</v>
      </c>
      <c r="B273" s="191">
        <v>178721442.77000001</v>
      </c>
    </row>
    <row r="274" spans="1:2" s="4" customFormat="1" ht="12">
      <c r="A274" s="187" t="s">
        <v>516</v>
      </c>
      <c r="B274" s="186">
        <v>105628595</v>
      </c>
    </row>
    <row r="275" spans="1:2" s="4" customFormat="1" ht="12">
      <c r="A275" s="188" t="s">
        <v>517</v>
      </c>
      <c r="B275" s="191">
        <v>105628595</v>
      </c>
    </row>
    <row r="276" spans="1:2" s="4" customFormat="1" ht="12">
      <c r="A276" s="187" t="s">
        <v>2254</v>
      </c>
      <c r="B276" s="186">
        <v>405994257.93000001</v>
      </c>
    </row>
    <row r="277" spans="1:2" s="4" customFormat="1" ht="12">
      <c r="A277" s="188" t="s">
        <v>2255</v>
      </c>
      <c r="B277" s="191">
        <v>405994257.93000001</v>
      </c>
    </row>
    <row r="278" spans="1:2" s="4" customFormat="1" ht="12">
      <c r="A278" s="187" t="s">
        <v>2256</v>
      </c>
      <c r="B278" s="186">
        <v>15350000</v>
      </c>
    </row>
    <row r="279" spans="1:2" s="4" customFormat="1" ht="12">
      <c r="A279" s="188" t="s">
        <v>2257</v>
      </c>
      <c r="B279" s="191">
        <v>15350000</v>
      </c>
    </row>
    <row r="280" spans="1:2" s="4" customFormat="1" ht="12.75">
      <c r="A280" s="190" t="s">
        <v>3</v>
      </c>
      <c r="B280" s="191">
        <f>SUM(B7:B279)/2</f>
        <v>10272971815.890003</v>
      </c>
    </row>
    <row r="281" spans="1:2" s="4" customFormat="1" ht="12.75">
      <c r="A281" s="190" t="s">
        <v>3</v>
      </c>
      <c r="B281" s="186">
        <f>+B7+B9+B12+B14+B21+B23+B26+B28+B30+B32+B34+B36+B38+B40+B42+B48+B51+B53+B56+B60+B62+B64+B67+B69+B72+B74+B81+B83+B85+B87+B89+B91+B93+B95+B97+B99+B101+B103+B106+B108+B111+B113+B120+B122+B124+B126+B128+B132+B134+B136+B138+B141+B143+B145+B147+B149+B153+B155+B170+B174+B176+B179+B181+B183+B185+B187+B189+B191+B193+B197+B199+B201+B203+B205+B208+B210+B212+B214+B216+B218+B220+B223+B225+B227+B229+B231+B234+B236+B238+B240+B242+B244+B246+B248+B251+B253+B256+B259+B262+B267+B269+B270+B272+B274+B276+B278</f>
        <v>10443462904.809999</v>
      </c>
    </row>
    <row r="282" spans="1:2">
      <c r="B282" s="152" t="e">
        <f>+B7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283" spans="1:2">
      <c r="B283" s="152" t="e">
        <f>+B281-B282</f>
        <v>#REF!</v>
      </c>
    </row>
  </sheetData>
  <autoFilter ref="A6:B281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7" t="s">
        <v>8</v>
      </c>
    </row>
    <row r="3" spans="1:2" s="5" customFormat="1" ht="15.75">
      <c r="A3" s="1" t="s">
        <v>948</v>
      </c>
      <c r="B3" s="7"/>
    </row>
    <row r="4" spans="1:2" s="5" customFormat="1" ht="15.75">
      <c r="A4" s="1" t="s">
        <v>1056</v>
      </c>
      <c r="B4" s="1"/>
    </row>
    <row r="5" spans="1:2" s="5" customFormat="1" ht="15.75">
      <c r="A5" s="2"/>
      <c r="B5" s="7"/>
    </row>
    <row r="6" spans="1:2" s="3" customFormat="1" ht="15.75">
      <c r="A6" s="77" t="s">
        <v>1</v>
      </c>
      <c r="B6" s="77">
        <v>55000000</v>
      </c>
    </row>
    <row r="7" spans="1:2" s="3" customFormat="1" ht="12.75">
      <c r="A7" s="221" t="s">
        <v>2258</v>
      </c>
      <c r="B7" s="222">
        <v>55000000</v>
      </c>
    </row>
    <row r="8" spans="1:2" s="3" customFormat="1" ht="12">
      <c r="A8" s="223" t="s">
        <v>783</v>
      </c>
      <c r="B8" s="222">
        <v>55000000</v>
      </c>
    </row>
    <row r="9" spans="1:2" s="3" customFormat="1" ht="12">
      <c r="A9" s="224" t="s">
        <v>784</v>
      </c>
      <c r="B9" s="225">
        <v>42000000</v>
      </c>
    </row>
    <row r="10" spans="1:2" s="3" customFormat="1" ht="12">
      <c r="A10" s="226" t="s">
        <v>1060</v>
      </c>
      <c r="B10" s="227">
        <v>6000000</v>
      </c>
    </row>
    <row r="11" spans="1:2" s="3" customFormat="1" ht="12">
      <c r="A11" s="226" t="s">
        <v>1080</v>
      </c>
      <c r="B11" s="227">
        <v>6000000</v>
      </c>
    </row>
    <row r="12" spans="1:2" s="3" customFormat="1" ht="12">
      <c r="A12" s="226" t="s">
        <v>1067</v>
      </c>
      <c r="B12" s="227">
        <v>6000000</v>
      </c>
    </row>
    <row r="13" spans="1:2" s="3" customFormat="1" ht="12">
      <c r="A13" s="226" t="s">
        <v>1083</v>
      </c>
      <c r="B13" s="227">
        <v>6000000</v>
      </c>
    </row>
    <row r="14" spans="1:2" s="3" customFormat="1" ht="12">
      <c r="A14" s="226" t="s">
        <v>1086</v>
      </c>
      <c r="B14" s="227">
        <v>6000000</v>
      </c>
    </row>
    <row r="15" spans="1:2" s="3" customFormat="1" ht="12">
      <c r="A15" s="226" t="s">
        <v>1089</v>
      </c>
      <c r="B15" s="227">
        <v>6000000</v>
      </c>
    </row>
    <row r="16" spans="1:2" s="3" customFormat="1" ht="12">
      <c r="A16" s="226" t="s">
        <v>1072</v>
      </c>
      <c r="B16" s="227">
        <v>6000000</v>
      </c>
    </row>
    <row r="17" spans="1:5" s="3" customFormat="1" ht="12">
      <c r="A17" s="224" t="s">
        <v>2259</v>
      </c>
      <c r="B17" s="225">
        <v>13000000</v>
      </c>
    </row>
    <row r="18" spans="1:5" s="3" customFormat="1" ht="12">
      <c r="A18" s="226" t="s">
        <v>1058</v>
      </c>
      <c r="B18" s="227">
        <v>6500000</v>
      </c>
    </row>
    <row r="19" spans="1:5" s="3" customFormat="1" ht="12">
      <c r="A19" s="226" t="s">
        <v>1096</v>
      </c>
      <c r="B19" s="227">
        <v>6500000</v>
      </c>
    </row>
    <row r="20" spans="1:5" s="3" customFormat="1" ht="12.75">
      <c r="A20" s="228" t="s">
        <v>3</v>
      </c>
      <c r="B20" s="222">
        <f>+B17+B9</f>
        <v>55000000</v>
      </c>
    </row>
    <row r="21" spans="1:5">
      <c r="A21" s="229" t="s">
        <v>3</v>
      </c>
      <c r="B21" s="230">
        <f>+B9+B17</f>
        <v>55000000</v>
      </c>
      <c r="E21" s="109" t="s">
        <v>268</v>
      </c>
    </row>
  </sheetData>
  <autoFilter ref="A6:B2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2" workbookViewId="0">
      <selection activeCell="A5" sqref="A5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7" t="s">
        <v>9</v>
      </c>
    </row>
    <row r="3" spans="1:2" s="5" customFormat="1" ht="31.5">
      <c r="A3" s="1" t="s">
        <v>949</v>
      </c>
      <c r="B3" s="7"/>
    </row>
    <row r="4" spans="1:2" s="5" customFormat="1" ht="15.75">
      <c r="A4" s="1" t="s">
        <v>1056</v>
      </c>
      <c r="B4" s="1"/>
    </row>
    <row r="5" spans="1:2" s="5" customFormat="1" ht="15.75">
      <c r="A5" s="2"/>
      <c r="B5" s="7"/>
    </row>
    <row r="6" spans="1:2" s="3" customFormat="1" ht="15.75">
      <c r="A6" s="14" t="s">
        <v>1</v>
      </c>
      <c r="B6" s="15" t="s">
        <v>2</v>
      </c>
    </row>
    <row r="7" spans="1:2" s="3" customFormat="1" ht="12">
      <c r="A7" s="193" t="s">
        <v>518</v>
      </c>
      <c r="B7" s="195">
        <v>10377883253.280001</v>
      </c>
    </row>
    <row r="8" spans="1:2" s="3" customFormat="1" ht="12">
      <c r="A8" s="194" t="s">
        <v>519</v>
      </c>
      <c r="B8" s="196">
        <v>3980492117.7600002</v>
      </c>
    </row>
    <row r="9" spans="1:2" s="3" customFormat="1" ht="12">
      <c r="A9" s="194" t="s">
        <v>2260</v>
      </c>
      <c r="B9" s="196">
        <v>6315100189.4399996</v>
      </c>
    </row>
    <row r="10" spans="1:2" s="3" customFormat="1" ht="22.5">
      <c r="A10" s="194" t="s">
        <v>2261</v>
      </c>
      <c r="B10" s="196">
        <v>82290946.079999998</v>
      </c>
    </row>
    <row r="11" spans="1:2" s="3" customFormat="1" ht="12">
      <c r="A11" s="193" t="s">
        <v>520</v>
      </c>
      <c r="B11" s="195">
        <v>13044328500</v>
      </c>
    </row>
    <row r="12" spans="1:2" s="3" customFormat="1" ht="12">
      <c r="A12" s="194" t="s">
        <v>2262</v>
      </c>
      <c r="B12" s="196">
        <v>6484500</v>
      </c>
    </row>
    <row r="13" spans="1:2" s="3" customFormat="1" ht="12">
      <c r="A13" s="194" t="s">
        <v>521</v>
      </c>
      <c r="B13" s="196">
        <v>13037844000</v>
      </c>
    </row>
    <row r="14" spans="1:2" s="3" customFormat="1" ht="12">
      <c r="A14" s="193" t="s">
        <v>481</v>
      </c>
      <c r="B14" s="195">
        <v>200000</v>
      </c>
    </row>
    <row r="15" spans="1:2" s="3" customFormat="1" ht="12">
      <c r="A15" s="194" t="s">
        <v>778</v>
      </c>
      <c r="B15" s="196">
        <v>200000</v>
      </c>
    </row>
    <row r="16" spans="1:2" s="3" customFormat="1" ht="12">
      <c r="A16" s="193" t="s">
        <v>522</v>
      </c>
      <c r="B16" s="195">
        <v>3373440</v>
      </c>
    </row>
    <row r="17" spans="1:5" s="3" customFormat="1" ht="12">
      <c r="A17" s="194" t="s">
        <v>523</v>
      </c>
      <c r="B17" s="196">
        <v>3373440</v>
      </c>
    </row>
    <row r="18" spans="1:5" s="3" customFormat="1" ht="12.75">
      <c r="A18" s="231" t="s">
        <v>3</v>
      </c>
      <c r="B18" s="196">
        <f>+B16+B14+B11+B7</f>
        <v>23425785193.279999</v>
      </c>
    </row>
    <row r="19" spans="1:5" s="3" customFormat="1" ht="12.75">
      <c r="A19" s="197" t="s">
        <v>3</v>
      </c>
      <c r="B19" s="198">
        <f>+B7+B11+B14+B16</f>
        <v>23425785193.279999</v>
      </c>
    </row>
    <row r="20" spans="1:5">
      <c r="E20" s="109" t="s">
        <v>269</v>
      </c>
    </row>
  </sheetData>
  <autoFilter ref="A6:B19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H14" sqref="H14"/>
    </sheetView>
  </sheetViews>
  <sheetFormatPr defaultRowHeight="15"/>
  <cols>
    <col min="1" max="5" width="9.140625" style="16"/>
    <col min="6" max="6" width="18.140625" style="16" customWidth="1"/>
    <col min="7" max="7" width="9.140625" style="16"/>
    <col min="8" max="8" width="66.140625" style="16" customWidth="1"/>
    <col min="9" max="9" width="10.140625" style="16" customWidth="1"/>
    <col min="10" max="10" width="15.85546875" style="16" customWidth="1"/>
    <col min="11" max="11" width="19.7109375" style="16" customWidth="1"/>
    <col min="12" max="16384" width="9.140625" style="16"/>
  </cols>
  <sheetData>
    <row r="1" spans="2:11">
      <c r="C1" s="20" t="s">
        <v>10</v>
      </c>
    </row>
    <row r="3" spans="2:11" s="46" customFormat="1">
      <c r="B3" s="43"/>
      <c r="C3" s="44" t="s">
        <v>28</v>
      </c>
      <c r="D3" s="43"/>
      <c r="E3" s="43"/>
      <c r="F3" s="45"/>
      <c r="H3" s="43" t="s">
        <v>29</v>
      </c>
      <c r="I3" s="43"/>
      <c r="J3" s="43"/>
      <c r="K3" s="43"/>
    </row>
    <row r="4" spans="2:11" ht="30">
      <c r="B4" s="18"/>
      <c r="C4" s="253" t="s">
        <v>16</v>
      </c>
      <c r="D4" s="18" t="s">
        <v>13</v>
      </c>
      <c r="E4" s="18"/>
      <c r="F4" s="17"/>
      <c r="H4" s="41" t="s">
        <v>30</v>
      </c>
      <c r="I4" s="40" t="s">
        <v>31</v>
      </c>
      <c r="J4" s="41" t="s">
        <v>32</v>
      </c>
      <c r="K4" s="41" t="s">
        <v>33</v>
      </c>
    </row>
    <row r="5" spans="2:11">
      <c r="B5" s="18"/>
      <c r="C5" s="253"/>
      <c r="D5" s="18" t="s">
        <v>14</v>
      </c>
      <c r="E5" s="18"/>
      <c r="F5" s="17"/>
      <c r="H5" s="18" t="str">
        <f>'[1]7.5.-СПОТ_харид'!C28</f>
        <v>Пшеница</v>
      </c>
      <c r="I5" s="23">
        <f>'7.5.-СПОТ_харид'!G83</f>
        <v>38200</v>
      </c>
      <c r="J5" s="23">
        <f>'7.5.-СПОТ_харид'!H83</f>
        <v>2968587.722513089</v>
      </c>
      <c r="K5" s="23">
        <f>'7.5.-СПОТ_харид'!I83</f>
        <v>113400051000</v>
      </c>
    </row>
    <row r="6" spans="2:11">
      <c r="B6" s="18"/>
      <c r="C6" s="253" t="s">
        <v>15</v>
      </c>
      <c r="D6" s="18" t="s">
        <v>13</v>
      </c>
      <c r="E6" s="18"/>
      <c r="F6" s="17"/>
      <c r="H6" s="18" t="str">
        <f>'[1]7.5.-СПОТ_харид'!C29</f>
        <v>Труба полиэтиленовая ПЭГК d-500 SN8 ООО VIKAAZ PLAST</v>
      </c>
      <c r="I6" s="23">
        <f>'7.5.-СПОТ_харид'!G84</f>
        <v>5</v>
      </c>
      <c r="J6" s="23">
        <f>'7.5.-СПОТ_харид'!H84</f>
        <v>9226199</v>
      </c>
      <c r="K6" s="23">
        <f>'7.5.-СПОТ_харид'!I84</f>
        <v>46130995</v>
      </c>
    </row>
    <row r="7" spans="2:11">
      <c r="B7" s="18"/>
      <c r="C7" s="253"/>
      <c r="D7" s="18" t="s">
        <v>14</v>
      </c>
      <c r="E7" s="18"/>
      <c r="F7" s="17"/>
      <c r="H7" s="18" t="str">
        <f>'[1]7.5.-СПОТ_харид'!C30</f>
        <v>Дизельное топливо ЭКО ООО "Бухарский НПЗ"</v>
      </c>
      <c r="I7" s="23">
        <f>'7.5.-СПОТ_харид'!G85</f>
        <v>18400</v>
      </c>
      <c r="J7" s="23">
        <f>'7.5.-СПОТ_харид'!H85</f>
        <v>11604.347826086956</v>
      </c>
      <c r="K7" s="23">
        <f>'7.5.-СПОТ_харид'!I85</f>
        <v>213520000</v>
      </c>
    </row>
    <row r="8" spans="2:11">
      <c r="B8" s="18"/>
      <c r="C8" s="253" t="s">
        <v>12</v>
      </c>
      <c r="D8" s="18" t="s">
        <v>13</v>
      </c>
      <c r="E8" s="18"/>
      <c r="F8" s="17"/>
      <c r="H8" s="18" t="str">
        <f>'[1]7.5.-СПОТ_харид'!C31</f>
        <v xml:space="preserve">Щебень из плотных горных пород для строительных работ фракции  5до 20мм  OOO Shoxjaxon Qurilish  </v>
      </c>
      <c r="I8" s="23">
        <f>'7.5.-СПОТ_харид'!G86</f>
        <v>0</v>
      </c>
      <c r="J8" s="23" t="e">
        <f>'7.5.-СПОТ_харид'!H86</f>
        <v>#DIV/0!</v>
      </c>
      <c r="K8" s="23">
        <f>'7.5.-СПОТ_харид'!I86</f>
        <v>0</v>
      </c>
    </row>
    <row r="9" spans="2:11">
      <c r="B9" s="18"/>
      <c r="C9" s="253"/>
      <c r="D9" s="18" t="s">
        <v>14</v>
      </c>
      <c r="E9" s="18"/>
      <c r="F9" s="17"/>
      <c r="H9" s="18" t="str">
        <f>'[1]7.5.-СПОТ_харид'!C32</f>
        <v>Двуокись углерода твёрдая (сухой лёд), АО "Максам Чирчик"</v>
      </c>
      <c r="I9" s="23">
        <f>'7.5.-СПОТ_харид'!G87</f>
        <v>0</v>
      </c>
      <c r="J9" s="23" t="e">
        <f>'7.5.-СПОТ_харид'!H87</f>
        <v>#DIV/0!</v>
      </c>
      <c r="K9" s="23">
        <f>'7.5.-СПОТ_харид'!I87</f>
        <v>0</v>
      </c>
    </row>
    <row r="10" spans="2:11">
      <c r="B10" s="18"/>
      <c r="C10" s="253" t="s">
        <v>17</v>
      </c>
      <c r="D10" s="18" t="s">
        <v>13</v>
      </c>
      <c r="E10" s="18"/>
      <c r="F10" s="17"/>
      <c r="H10" s="18" t="str">
        <f>'[1]7.5.-СПОТ_харид'!C33</f>
        <v>Портландцемент ЦЕМ II/А-Г 32,5H (предназначен для тарир в бумаж меш 50 кг) АО "Ахангаранцемент"</v>
      </c>
      <c r="I10" s="23">
        <f>'7.5.-СПОТ_харид'!G88</f>
        <v>2000</v>
      </c>
      <c r="J10" s="23">
        <f>'7.5.-СПОТ_харид'!H88</f>
        <v>3050000</v>
      </c>
      <c r="K10" s="23">
        <f>'7.5.-СПОТ_харид'!I88</f>
        <v>6100000000</v>
      </c>
    </row>
    <row r="11" spans="2:11">
      <c r="B11" s="18"/>
      <c r="C11" s="253"/>
      <c r="D11" s="18" t="s">
        <v>14</v>
      </c>
      <c r="E11" s="18"/>
      <c r="F11" s="17"/>
      <c r="H11" s="18" t="str">
        <f>'[1]7.5.-СПОТ_харид'!C34</f>
        <v>Карбамид марки "А", меш АО "Максам-Чирчик"</v>
      </c>
      <c r="I11" s="23">
        <f>'7.5.-СПОТ_харид'!G89</f>
        <v>25</v>
      </c>
      <c r="J11" s="23">
        <f>'7.5.-СПОТ_харид'!H89</f>
        <v>3628571</v>
      </c>
      <c r="K11" s="23">
        <f>'7.5.-СПОТ_харид'!I89</f>
        <v>90714275</v>
      </c>
    </row>
    <row r="12" spans="2:11">
      <c r="B12" s="18"/>
      <c r="C12" s="253" t="s">
        <v>18</v>
      </c>
      <c r="D12" s="18" t="s">
        <v>13</v>
      </c>
      <c r="E12" s="18"/>
      <c r="F12" s="17"/>
      <c r="H12" s="18" t="str">
        <f>'[1]7.5.-СПОТ_харид'!C35</f>
        <v>Водоэмульсионная краска ВДАК 111 ООО STM Color</v>
      </c>
      <c r="I12" s="23">
        <f>'7.5.-СПОТ_харид'!G90</f>
        <v>150</v>
      </c>
      <c r="J12" s="23">
        <f>'7.5.-СПОТ_харид'!H90</f>
        <v>37000</v>
      </c>
      <c r="K12" s="23">
        <f>'7.5.-СПОТ_харид'!I90</f>
        <v>5550000</v>
      </c>
    </row>
    <row r="13" spans="2:11">
      <c r="B13" s="18"/>
      <c r="C13" s="253"/>
      <c r="D13" s="18" t="s">
        <v>14</v>
      </c>
      <c r="E13" s="18"/>
      <c r="F13" s="17"/>
      <c r="H13" s="18" t="str">
        <f>'[1]7.5.-СПОТ_харид'!C36</f>
        <v>Каустическая сода чешуйчатая 98% ООО "ASR KIMYO INVEST"</v>
      </c>
      <c r="I13" s="23">
        <f>'7.5.-СПОТ_харид'!G91</f>
        <v>0</v>
      </c>
      <c r="J13" s="23" t="e">
        <f>'7.5.-СПОТ_харид'!H91</f>
        <v>#DIV/0!</v>
      </c>
      <c r="K13" s="23">
        <f>'7.5.-СПОТ_харид'!I91</f>
        <v>0</v>
      </c>
    </row>
    <row r="14" spans="2:11">
      <c r="B14" s="18"/>
      <c r="C14" s="250" t="s">
        <v>19</v>
      </c>
      <c r="D14" s="18" t="s">
        <v>13</v>
      </c>
      <c r="E14" s="18"/>
      <c r="F14" s="17"/>
      <c r="H14" s="18" t="str">
        <f>'[1]7.5.-СПОТ_харид'!C37</f>
        <v>ООО SALT MINING</v>
      </c>
      <c r="I14" s="23">
        <f>'7.5.-СПОТ_харид'!G92</f>
        <v>1895</v>
      </c>
      <c r="J14" s="23">
        <f>'7.5.-СПОТ_харид'!H92</f>
        <v>296332.45382585755</v>
      </c>
      <c r="K14" s="23">
        <f>'7.5.-СПОТ_харид'!I92</f>
        <v>561550000</v>
      </c>
    </row>
    <row r="15" spans="2:11">
      <c r="B15" s="18"/>
      <c r="C15" s="251"/>
      <c r="D15" s="18" t="s">
        <v>14</v>
      </c>
      <c r="E15" s="18"/>
      <c r="F15" s="17"/>
      <c r="H15" s="18" t="str">
        <f>'[1]7.5.-СПОТ_харид'!C38</f>
        <v>Эмаль ПФ 115 ООО STM Color</v>
      </c>
      <c r="I15" s="23">
        <f>'7.5.-СПОТ_харид'!G93</f>
        <v>36</v>
      </c>
      <c r="J15" s="23">
        <f>'7.5.-СПОТ_харид'!H93</f>
        <v>125000</v>
      </c>
      <c r="K15" s="23">
        <f>'7.5.-СПОТ_харид'!I93</f>
        <v>4500000</v>
      </c>
    </row>
    <row r="16" spans="2:11">
      <c r="C16" s="252"/>
      <c r="D16" s="16" t="s">
        <v>130</v>
      </c>
      <c r="F16" s="48"/>
      <c r="H16" s="18" t="str">
        <f>'[1]7.5.-СПОТ_харид'!C39</f>
        <v>Грунтовка на акриловой основе "STM COLOR" ООО</v>
      </c>
      <c r="I16" s="23">
        <f>'7.5.-СПОТ_харид'!G94</f>
        <v>0</v>
      </c>
      <c r="J16" s="23" t="e">
        <f>'7.5.-СПОТ_харид'!H94</f>
        <v>#DIV/0!</v>
      </c>
      <c r="K16" s="23">
        <f>'7.5.-СПОТ_харид'!I94</f>
        <v>0</v>
      </c>
    </row>
    <row r="17" spans="2:11">
      <c r="B17" s="18"/>
      <c r="C17" s="250" t="s">
        <v>24</v>
      </c>
      <c r="D17" s="18" t="s">
        <v>13</v>
      </c>
      <c r="E17" s="18"/>
      <c r="F17" s="17"/>
      <c r="H17" s="18" t="str">
        <f>'[1]7.5.-СПОТ_харид'!C40</f>
        <v>Сухая строительная смесь OOO STM COLOR</v>
      </c>
      <c r="I17" s="23">
        <f>'7.5.-СПОТ_харид'!G95</f>
        <v>0</v>
      </c>
      <c r="J17" s="23" t="e">
        <f>'7.5.-СПОТ_харид'!H95</f>
        <v>#DIV/0!</v>
      </c>
      <c r="K17" s="23">
        <f>'7.5.-СПОТ_харид'!I95</f>
        <v>0</v>
      </c>
    </row>
    <row r="18" spans="2:11">
      <c r="B18" s="18"/>
      <c r="C18" s="251"/>
      <c r="D18" s="18" t="s">
        <v>14</v>
      </c>
      <c r="E18" s="18"/>
      <c r="F18" s="17"/>
      <c r="H18" s="18" t="str">
        <f>'[1]7.5.-СПОТ_харид'!C41</f>
        <v xml:space="preserve">Песок из отсевов дробления для строительных работ  OOO Shoxjaxon Qurilish  </v>
      </c>
      <c r="I18" s="23">
        <f>'7.5.-СПОТ_харид'!G96</f>
        <v>0</v>
      </c>
      <c r="J18" s="23" t="e">
        <f>'7.5.-СПОТ_харид'!H96</f>
        <v>#DIV/0!</v>
      </c>
      <c r="K18" s="23">
        <f>'7.5.-СПОТ_харид'!I96</f>
        <v>0</v>
      </c>
    </row>
    <row r="19" spans="2:11">
      <c r="C19" s="252"/>
      <c r="D19" s="16" t="s">
        <v>130</v>
      </c>
      <c r="H19" s="18" t="str">
        <f>'[1]7.5.-СПОТ_харид'!C42</f>
        <v>Разбавитель NS OOO STM COLOR</v>
      </c>
      <c r="I19" s="23">
        <f>'7.5.-СПОТ_харид'!G97</f>
        <v>0</v>
      </c>
      <c r="J19" s="23" t="e">
        <f>'7.5.-СПОТ_харид'!H97</f>
        <v>#DIV/0!</v>
      </c>
      <c r="K19" s="23">
        <f>'7.5.-СПОТ_харид'!I97</f>
        <v>0</v>
      </c>
    </row>
    <row r="20" spans="2:11">
      <c r="C20" s="78"/>
      <c r="H20" s="18" t="str">
        <f>'[1]7.5.-СПОТ_харид'!C43</f>
        <v>Теплоизоляционный материал стекловата Рулон с фольгой 15м2(12=12500*1200*50)  СП ООО ECOCLIMAT</v>
      </c>
      <c r="I20" s="23">
        <f>'7.5.-СПОТ_харид'!G98</f>
        <v>0</v>
      </c>
      <c r="J20" s="23" t="e">
        <f>'7.5.-СПОТ_харид'!H98</f>
        <v>#DIV/0!</v>
      </c>
      <c r="K20" s="23">
        <f>'7.5.-СПОТ_харид'!I98</f>
        <v>0</v>
      </c>
    </row>
    <row r="21" spans="2:11">
      <c r="C21" s="85"/>
      <c r="H21" s="18" t="str">
        <f>'[1]7.5.-СПОТ_харид'!C44</f>
        <v>Лист гладкий из оцинкованной стали тол. 0,35мм.  ХК DONIYOR METALL INVEST</v>
      </c>
      <c r="I21" s="23">
        <f>'7.5.-СПОТ_харид'!G99</f>
        <v>0</v>
      </c>
      <c r="J21" s="23" t="e">
        <f>'7.5.-СПОТ_харид'!H99</f>
        <v>#DIV/0!</v>
      </c>
      <c r="K21" s="23">
        <f>'7.5.-СПОТ_харид'!I99</f>
        <v>0</v>
      </c>
    </row>
    <row r="22" spans="2:11">
      <c r="C22" s="85"/>
      <c r="H22" s="18" t="str">
        <f>'[1]7.5.-СПОТ_харид'!C45</f>
        <v>Кафельный клей мешок 20 кг  ООО "STMCOLOR"</v>
      </c>
      <c r="I22" s="23">
        <f>'7.5.-СПОТ_харид'!G100</f>
        <v>0</v>
      </c>
      <c r="J22" s="23" t="e">
        <f>'7.5.-СПОТ_харид'!H100</f>
        <v>#DIV/0!</v>
      </c>
      <c r="K22" s="23">
        <f>'7.5.-СПОТ_харид'!I100</f>
        <v>0</v>
      </c>
    </row>
    <row r="23" spans="2:11">
      <c r="B23" s="18"/>
      <c r="C23" s="250" t="s">
        <v>25</v>
      </c>
      <c r="D23" s="18" t="s">
        <v>13</v>
      </c>
      <c r="E23" s="18"/>
      <c r="F23" s="17"/>
      <c r="H23" s="27" t="s">
        <v>11</v>
      </c>
      <c r="I23" s="27">
        <f>SUM(I5:I22)</f>
        <v>60711</v>
      </c>
      <c r="J23" s="27"/>
      <c r="K23" s="27">
        <f>SUM(K5:K22)</f>
        <v>120422016270</v>
      </c>
    </row>
    <row r="24" spans="2:11">
      <c r="B24" s="18"/>
      <c r="C24" s="251"/>
      <c r="D24" s="18" t="s">
        <v>14</v>
      </c>
      <c r="E24" s="18"/>
      <c r="F24" s="17"/>
      <c r="H24" s="18"/>
      <c r="I24" s="23"/>
      <c r="J24" s="18"/>
      <c r="K24" s="18"/>
    </row>
    <row r="25" spans="2:11">
      <c r="C25" s="252"/>
      <c r="D25" s="16" t="s">
        <v>130</v>
      </c>
      <c r="H25" s="18" t="s">
        <v>23</v>
      </c>
      <c r="I25" s="23">
        <f>'7.6.-СПОТ_сотиш'!K1100</f>
        <v>91</v>
      </c>
      <c r="J25" s="24">
        <f>'7.6.-СПОТ_сотиш'!G1100</f>
        <v>16300</v>
      </c>
      <c r="K25" s="17">
        <f>'7.6.-СПОТ_сотиш'!I1100</f>
        <v>1914109285</v>
      </c>
    </row>
    <row r="26" spans="2:11">
      <c r="B26" s="18"/>
      <c r="C26" s="250" t="s">
        <v>26</v>
      </c>
      <c r="D26" s="18" t="s">
        <v>13</v>
      </c>
      <c r="E26" s="18"/>
      <c r="F26" s="17"/>
      <c r="H26" s="50" t="s">
        <v>62</v>
      </c>
      <c r="I26" s="23">
        <f>'7.6.-СПОТ_сотиш'!K1101</f>
        <v>996</v>
      </c>
      <c r="J26" s="24">
        <f>'7.6.-СПОТ_сотиш'!G1101</f>
        <v>177310</v>
      </c>
      <c r="K26" s="17">
        <f>'7.6.-СПОТ_сотиш'!I1101</f>
        <v>1589692297262.4001</v>
      </c>
    </row>
    <row r="27" spans="2:11">
      <c r="B27" s="18"/>
      <c r="C27" s="251"/>
      <c r="D27" s="18" t="s">
        <v>14</v>
      </c>
      <c r="E27" s="18"/>
      <c r="F27" s="17"/>
      <c r="H27" s="27" t="s">
        <v>11</v>
      </c>
      <c r="I27" s="42">
        <f>SUM(I25:I26)</f>
        <v>1087</v>
      </c>
      <c r="J27" s="42"/>
      <c r="K27" s="27">
        <f>SUM(K25:K26)</f>
        <v>1591606406547.4001</v>
      </c>
    </row>
    <row r="28" spans="2:11">
      <c r="C28" s="252"/>
      <c r="D28" s="16" t="s">
        <v>130</v>
      </c>
    </row>
    <row r="29" spans="2:11">
      <c r="B29" s="18"/>
      <c r="C29" s="250" t="s">
        <v>34</v>
      </c>
      <c r="D29" s="18" t="s">
        <v>13</v>
      </c>
      <c r="E29" s="18"/>
      <c r="F29" s="17"/>
    </row>
    <row r="30" spans="2:11">
      <c r="B30" s="18"/>
      <c r="C30" s="251"/>
      <c r="D30" s="18" t="s">
        <v>14</v>
      </c>
      <c r="E30" s="18"/>
      <c r="F30" s="17"/>
      <c r="K30" s="16">
        <f>K27+K23</f>
        <v>1712028422817.4001</v>
      </c>
    </row>
    <row r="31" spans="2:11">
      <c r="B31" s="18"/>
      <c r="C31" s="252"/>
      <c r="D31" s="16" t="s">
        <v>130</v>
      </c>
    </row>
    <row r="32" spans="2:11">
      <c r="B32" s="18"/>
      <c r="C32" s="250" t="s">
        <v>35</v>
      </c>
      <c r="D32" s="18" t="s">
        <v>13</v>
      </c>
      <c r="E32" s="18"/>
      <c r="F32" s="17"/>
    </row>
    <row r="33" spans="2:11">
      <c r="B33" s="18"/>
      <c r="C33" s="251"/>
      <c r="D33" s="18" t="s">
        <v>14</v>
      </c>
      <c r="E33" s="18"/>
      <c r="F33" s="17"/>
    </row>
    <row r="34" spans="2:11">
      <c r="B34" s="18"/>
      <c r="C34" s="252"/>
      <c r="D34" s="16" t="s">
        <v>130</v>
      </c>
      <c r="K34" s="16" t="e">
        <f>K23+'7.1-xarid.uzex.uz'!H5+'7.1-1-xarid.uzex.uz auksion'!H6+'7.1-Магазин хт харид'!H17+'7.2-Конкурс-Отб.наил.предл.'!H12+'7.3.-Прямые закупки за 2025'!F3+'7.4.-Аукцион'!H11+'8-coopere'!H10</f>
        <v>#REF!</v>
      </c>
    </row>
    <row r="35" spans="2:11">
      <c r="B35" s="18"/>
      <c r="C35" s="250" t="s">
        <v>36</v>
      </c>
      <c r="D35" s="18" t="s">
        <v>13</v>
      </c>
      <c r="E35" s="18"/>
      <c r="F35" s="17"/>
    </row>
    <row r="36" spans="2:11">
      <c r="B36" s="18"/>
      <c r="C36" s="251"/>
      <c r="D36" s="18" t="s">
        <v>14</v>
      </c>
      <c r="E36" s="18"/>
      <c r="F36" s="17"/>
    </row>
    <row r="37" spans="2:11">
      <c r="B37" s="18"/>
      <c r="C37" s="252"/>
      <c r="D37" s="16" t="s">
        <v>130</v>
      </c>
    </row>
    <row r="38" spans="2:11">
      <c r="B38" s="18"/>
      <c r="C38" s="51" t="s">
        <v>20</v>
      </c>
      <c r="D38" s="31" t="s">
        <v>13</v>
      </c>
      <c r="E38" s="31">
        <f>E4+E6+E8+E10+E12+E14+E17+E23+E26+E29+E32+E35</f>
        <v>0</v>
      </c>
      <c r="F38" s="31">
        <f>F4+F6+F8+F10+F12+F14+F17+F23+F26+F29+F32+F35</f>
        <v>0</v>
      </c>
    </row>
    <row r="39" spans="2:11">
      <c r="B39" s="18"/>
      <c r="C39" s="51"/>
      <c r="D39" s="31" t="s">
        <v>14</v>
      </c>
      <c r="E39" s="31">
        <f>E5+E7+E9+E11+E13+E15+E18+E24+E27+E30+E33+E36</f>
        <v>0</v>
      </c>
      <c r="F39" s="31">
        <f>F5+F7+F9+F11+F13+F15+F18+F24+F27+F30+F33+F36</f>
        <v>0</v>
      </c>
    </row>
    <row r="40" spans="2:11">
      <c r="B40" s="18"/>
      <c r="C40" s="51"/>
      <c r="D40" s="31" t="s">
        <v>130</v>
      </c>
      <c r="E40" s="31">
        <f>E16+E19+E25+E28+E31+E34+E37</f>
        <v>0</v>
      </c>
      <c r="F40" s="31">
        <f>F16+F19+F25+F28+F31+F34+F37</f>
        <v>0</v>
      </c>
    </row>
    <row r="41" spans="2:11">
      <c r="B41" s="18"/>
      <c r="C41" s="52"/>
      <c r="D41" s="18"/>
      <c r="E41" s="27">
        <f>E38+E39+E40</f>
        <v>0</v>
      </c>
      <c r="F41" s="27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"/>
  <sheetViews>
    <sheetView view="pageBreakPreview" zoomScaleNormal="100" zoomScaleSheetLayoutView="100" workbookViewId="0">
      <selection activeCell="A5" sqref="A5:XFD11"/>
    </sheetView>
  </sheetViews>
  <sheetFormatPr defaultRowHeight="15"/>
  <cols>
    <col min="1" max="1" width="9.140625" style="88"/>
    <col min="2" max="2" width="11.28515625" style="88" customWidth="1"/>
    <col min="3" max="3" width="14.42578125" style="88" customWidth="1"/>
    <col min="4" max="4" width="47" style="88" customWidth="1"/>
    <col min="5" max="5" width="37.5703125" style="88" customWidth="1"/>
    <col min="6" max="6" width="18" style="88" customWidth="1"/>
    <col min="7" max="7" width="16" style="88" customWidth="1"/>
    <col min="8" max="8" width="26.140625" style="88" customWidth="1"/>
  </cols>
  <sheetData>
    <row r="1" spans="1:8">
      <c r="B1" s="63"/>
      <c r="C1" s="63"/>
      <c r="D1" s="63"/>
      <c r="E1"/>
      <c r="F1" s="63"/>
      <c r="G1" s="63"/>
      <c r="H1" s="19" t="s">
        <v>56</v>
      </c>
    </row>
    <row r="3" spans="1:8" ht="30">
      <c r="A3" s="89" t="s">
        <v>218</v>
      </c>
      <c r="B3" s="89" t="s">
        <v>22</v>
      </c>
      <c r="C3" s="89" t="s">
        <v>37</v>
      </c>
      <c r="D3" s="89" t="s">
        <v>144</v>
      </c>
      <c r="E3" s="89" t="s">
        <v>145</v>
      </c>
      <c r="F3" s="89" t="s">
        <v>146</v>
      </c>
      <c r="G3" s="89" t="s">
        <v>147</v>
      </c>
      <c r="H3" s="89" t="s">
        <v>44</v>
      </c>
    </row>
    <row r="4" spans="1:8" s="111" customFormat="1" ht="33" customHeight="1">
      <c r="A4" s="201">
        <v>1</v>
      </c>
      <c r="B4" s="202"/>
      <c r="C4" s="203"/>
      <c r="D4" s="202"/>
      <c r="E4" s="202"/>
      <c r="F4" s="204"/>
      <c r="G4" s="205"/>
      <c r="H4" s="206"/>
    </row>
    <row r="5" spans="1:8" ht="44.25" customHeight="1">
      <c r="A5" s="99"/>
      <c r="B5" s="91"/>
      <c r="C5" s="100"/>
      <c r="D5" s="91"/>
      <c r="E5" s="91"/>
      <c r="F5" s="91"/>
      <c r="G5" s="91"/>
      <c r="H5" s="101">
        <f>SUM(H4:H4)</f>
        <v>0</v>
      </c>
    </row>
  </sheetData>
  <sortState ref="A5:H69">
    <sortCondition ref="C5:C69"/>
  </sortState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6"/>
  <sheetViews>
    <sheetView view="pageBreakPreview" topLeftCell="C1" zoomScaleNormal="100" zoomScaleSheetLayoutView="100" workbookViewId="0">
      <selection activeCell="H28" sqref="H28"/>
    </sheetView>
  </sheetViews>
  <sheetFormatPr defaultRowHeight="15"/>
  <cols>
    <col min="1" max="1" width="9.140625" style="88"/>
    <col min="2" max="2" width="11.28515625" style="88" customWidth="1"/>
    <col min="3" max="3" width="14.42578125" style="88" customWidth="1"/>
    <col min="4" max="4" width="39.5703125" style="88" customWidth="1"/>
    <col min="5" max="5" width="37.5703125" style="88" customWidth="1"/>
    <col min="6" max="6" width="18" style="88" customWidth="1"/>
    <col min="7" max="7" width="16" style="88" customWidth="1"/>
    <col min="8" max="8" width="26.140625" style="88" customWidth="1"/>
    <col min="9" max="9" width="13.5703125" bestFit="1" customWidth="1"/>
  </cols>
  <sheetData>
    <row r="1" spans="1:22">
      <c r="B1" s="63"/>
      <c r="C1" s="63"/>
      <c r="D1" s="63"/>
      <c r="E1"/>
      <c r="F1" s="63"/>
      <c r="G1" s="63"/>
      <c r="H1" s="19" t="s">
        <v>263</v>
      </c>
    </row>
    <row r="3" spans="1:22" ht="30">
      <c r="A3" s="89" t="s">
        <v>218</v>
      </c>
      <c r="B3" s="89" t="s">
        <v>22</v>
      </c>
      <c r="C3" s="89" t="s">
        <v>37</v>
      </c>
      <c r="D3" s="89" t="s">
        <v>144</v>
      </c>
      <c r="E3" s="89" t="s">
        <v>145</v>
      </c>
      <c r="F3" s="89" t="s">
        <v>146</v>
      </c>
      <c r="G3" s="89" t="s">
        <v>147</v>
      </c>
      <c r="H3" s="89" t="s">
        <v>44</v>
      </c>
    </row>
    <row r="4" spans="1:22" s="111" customFormat="1" ht="33" customHeight="1">
      <c r="A4" s="112"/>
      <c r="B4" s="114"/>
      <c r="C4" s="115"/>
      <c r="D4" s="116"/>
      <c r="E4" s="113"/>
      <c r="F4" s="113"/>
      <c r="G4" s="117"/>
      <c r="H4" s="117"/>
    </row>
    <row r="5" spans="1:22">
      <c r="A5" s="110"/>
      <c r="B5" s="91"/>
      <c r="C5" s="100"/>
      <c r="D5" s="91"/>
      <c r="E5" s="91"/>
      <c r="F5" s="91"/>
      <c r="G5" s="91"/>
      <c r="H5" s="92"/>
      <c r="I5" s="16">
        <f>+H6+'7.1-xarid.uzex.uz'!H5</f>
        <v>0</v>
      </c>
    </row>
    <row r="6" spans="1:22">
      <c r="A6" s="99"/>
      <c r="B6" s="91"/>
      <c r="C6" s="100"/>
      <c r="D6" s="91"/>
      <c r="E6" s="91"/>
      <c r="F6" s="91"/>
      <c r="G6" s="91"/>
      <c r="H6" s="101">
        <f>SUM(H4:H5)</f>
        <v>0</v>
      </c>
      <c r="M6" s="165"/>
      <c r="N6" s="16"/>
      <c r="Q6" s="16"/>
      <c r="U6" s="16"/>
      <c r="V6" s="16"/>
    </row>
    <row r="7" spans="1:22">
      <c r="B7" s="102"/>
      <c r="C7" s="103"/>
      <c r="D7" s="102"/>
      <c r="E7" s="102"/>
      <c r="F7" s="102"/>
      <c r="G7" s="102"/>
      <c r="H7" s="104"/>
      <c r="U7" s="16"/>
      <c r="V7" s="16"/>
    </row>
    <row r="8" spans="1:22">
      <c r="B8" s="90"/>
      <c r="C8" s="90"/>
      <c r="D8" s="90"/>
      <c r="E8" s="90"/>
      <c r="F8" s="90"/>
      <c r="G8" s="90"/>
      <c r="H8" s="105"/>
      <c r="U8" s="16"/>
      <c r="V8" s="16"/>
    </row>
    <row r="9" spans="1:22">
      <c r="H9" s="106"/>
      <c r="U9" s="16"/>
      <c r="V9" s="16"/>
    </row>
    <row r="10" spans="1:22">
      <c r="U10" s="16"/>
      <c r="V10" s="16"/>
    </row>
    <row r="11" spans="1:22">
      <c r="U11" s="16"/>
      <c r="V11" s="16"/>
    </row>
    <row r="12" spans="1:22">
      <c r="U12" s="16"/>
      <c r="V12" s="16"/>
    </row>
    <row r="13" spans="1:22">
      <c r="M13" s="165"/>
      <c r="N13" s="16"/>
      <c r="Q13" s="16"/>
      <c r="U13" s="16"/>
      <c r="V13" s="16"/>
    </row>
    <row r="14" spans="1:22">
      <c r="M14" s="165"/>
      <c r="N14" s="16"/>
      <c r="Q14" s="16"/>
      <c r="U14" s="16"/>
      <c r="V14" s="16"/>
    </row>
    <row r="15" spans="1:22">
      <c r="U15" s="16"/>
      <c r="V15" s="16"/>
    </row>
    <row r="16" spans="1:22">
      <c r="U16" s="16"/>
      <c r="V16" s="16"/>
    </row>
    <row r="17" spans="13:22">
      <c r="U17" s="16"/>
      <c r="V17" s="16"/>
    </row>
    <row r="18" spans="13:22">
      <c r="U18" s="16"/>
      <c r="V18" s="16"/>
    </row>
    <row r="19" spans="13:22">
      <c r="U19" s="16"/>
      <c r="V19" s="16"/>
    </row>
    <row r="20" spans="13:22">
      <c r="U20" s="16"/>
      <c r="V20" s="16"/>
    </row>
    <row r="21" spans="13:22">
      <c r="M21" s="165"/>
      <c r="N21" s="16"/>
      <c r="Q21" s="16"/>
      <c r="U21" s="16"/>
      <c r="V21" s="16"/>
    </row>
    <row r="22" spans="13:22">
      <c r="U22" s="16"/>
      <c r="V22" s="16"/>
    </row>
    <row r="23" spans="13:22">
      <c r="U23" s="16"/>
      <c r="V23" s="16"/>
    </row>
    <row r="24" spans="13:22">
      <c r="U24" s="16"/>
      <c r="V24" s="16"/>
    </row>
    <row r="25" spans="13:22">
      <c r="U25" s="16"/>
      <c r="V25" s="16"/>
    </row>
    <row r="26" spans="13:22">
      <c r="U26" s="16"/>
      <c r="V26" s="16"/>
    </row>
    <row r="27" spans="13:22">
      <c r="U27" s="16"/>
      <c r="V27" s="16"/>
    </row>
    <row r="28" spans="13:22">
      <c r="M28" s="165"/>
      <c r="N28" s="16"/>
      <c r="Q28" s="16"/>
    </row>
    <row r="30" spans="13:22">
      <c r="M30" s="165"/>
      <c r="N30" s="16"/>
      <c r="Q30" s="16"/>
      <c r="U30" s="16"/>
      <c r="V30" s="16"/>
    </row>
    <row r="31" spans="13:22">
      <c r="U31" s="16"/>
      <c r="V31" s="16"/>
    </row>
    <row r="32" spans="13:22">
      <c r="U32" s="16"/>
      <c r="V32" s="16"/>
    </row>
    <row r="33" spans="21:22">
      <c r="U33" s="16"/>
      <c r="V33" s="16"/>
    </row>
    <row r="34" spans="21:22">
      <c r="U34" s="16"/>
      <c r="V34" s="16"/>
    </row>
    <row r="35" spans="21:22">
      <c r="U35" s="16"/>
      <c r="V35" s="16"/>
    </row>
    <row r="36" spans="21:22">
      <c r="U36" s="16"/>
      <c r="V36" s="16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18</vt:i4>
      </vt:variant>
    </vt:vector>
  </HeadingPairs>
  <TitlesOfParts>
    <vt:vector size="35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7.1,2-xarid uzex востановлен</vt:lpstr>
      <vt:lpstr>7.1-Магазин хт харид</vt:lpstr>
      <vt:lpstr>7.2-Конкурс-Отб.наил.предл.</vt:lpstr>
      <vt:lpstr>7.3.-Прямые закупки за 2025</vt:lpstr>
      <vt:lpstr>7.4.-Аукцион</vt:lpstr>
      <vt:lpstr>7.5.-СПОТ_харид</vt:lpstr>
      <vt:lpstr>7.6.-СПОТ_сотиш</vt:lpstr>
      <vt:lpstr>8-coopere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2025-02-13T10:26:59Z</cp:lastPrinted>
  <dcterms:created xsi:type="dcterms:W3CDTF">2017-10-16T10:27:44Z</dcterms:created>
  <dcterms:modified xsi:type="dcterms:W3CDTF">2025-10-27T08:43:45Z</dcterms:modified>
</cp:coreProperties>
</file>