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7955" windowHeight="6090" tabRatio="745" firstSheet="6" activeTab="8"/>
  </bookViews>
  <sheets>
    <sheet name="1-Хом аше ва мат" sheetId="1" r:id="rId1"/>
    <sheet name="2-Махсулот сотиш" sheetId="4" r:id="rId2"/>
    <sheet name="3-Импорт " sheetId="6" r:id="rId3"/>
    <sheet name="4-Хизматлар" sheetId="2" r:id="rId4"/>
    <sheet name="5-Пудратчи" sheetId="5" r:id="rId5"/>
    <sheet name="6-Эл.эн.газ сув" sheetId="7" r:id="rId6"/>
    <sheet name="7-Гос.зак." sheetId="3" r:id="rId7"/>
    <sheet name="7.1-xarid.uzex.uz" sheetId="19" r:id="rId8"/>
    <sheet name="7.1-1-xarid.uzex.uz auksion" sheetId="26" r:id="rId9"/>
    <sheet name="7.1,2-xarid uzex востановлен" sheetId="23" r:id="rId10"/>
    <sheet name="7.1-Магазин хт харид" sheetId="18" r:id="rId11"/>
    <sheet name="7.2-Конкурс-Отб.наил.предл." sheetId="10" r:id="rId12"/>
    <sheet name="7.3.-Прямые закупки за 2024" sheetId="20" r:id="rId13"/>
    <sheet name="7.4.-Аукцион" sheetId="21" r:id="rId14"/>
    <sheet name="7.5.-СПОТ_харид" sheetId="14" r:id="rId15"/>
    <sheet name="7.6.-СПОТ_сотиш" sheetId="15" r:id="rId16"/>
    <sheet name="8-coopere" sheetId="24" r:id="rId17"/>
  </sheets>
  <externalReferences>
    <externalReference r:id="rId18"/>
  </externalReferences>
  <definedNames>
    <definedName name="_xlnm._FilterDatabase" localSheetId="0" hidden="1">'1-Хом аше ва мат'!$A$5:$F$106</definedName>
    <definedName name="_xlnm._FilterDatabase" localSheetId="1" hidden="1">'2-Махсулот сотиш'!$A$6:$B$543</definedName>
    <definedName name="_xlnm._FilterDatabase" localSheetId="2" hidden="1">'3-Импорт '!$A$6:$C$34</definedName>
    <definedName name="_xlnm._FilterDatabase" localSheetId="3" hidden="1">'4-Хизматлар'!$A$6:$B$149</definedName>
    <definedName name="_xlnm._FilterDatabase" localSheetId="4" hidden="1">'5-Пудратчи'!$A$6:$B$12</definedName>
    <definedName name="_xlnm._FilterDatabase" localSheetId="5" hidden="1">'6-Эл.эн.газ сув'!$A$6:$B$16</definedName>
    <definedName name="_xlnm._FilterDatabase" localSheetId="9" hidden="1">'7.1,2-xarid uzex востановлен'!$B$3:$H$3</definedName>
    <definedName name="_xlnm._FilterDatabase" localSheetId="8" hidden="1">'7.1-1-xarid.uzex.uz auksion'!$A$4:$H$4</definedName>
    <definedName name="_xlnm._FilterDatabase" localSheetId="7" hidden="1">'7.1-xarid.uzex.uz'!$A$4:$H$4</definedName>
    <definedName name="_xlnm._FilterDatabase" localSheetId="12" hidden="1">'7.3.-Прямые закупки за 2024'!$A$2:$J$3</definedName>
    <definedName name="_xlnm._FilterDatabase" localSheetId="13" hidden="1">'7.4.-Аукцион'!$A$6:$M$7</definedName>
    <definedName name="_xlnm._FilterDatabase" localSheetId="14" hidden="1">'7.5.-СПОТ_харид'!$A$4:$L$14</definedName>
    <definedName name="_xlnm._FilterDatabase" localSheetId="15" hidden="1">'7.6.-СПОТ_сотиш'!$A$4:$Q$859</definedName>
    <definedName name="_xlnm._FilterDatabase" localSheetId="16" hidden="1">'8-coopere'!$A$9:$J$9</definedName>
    <definedName name="_xlnm.Print_Titles" localSheetId="0">'1-Хом аше ва мат'!$5:$5</definedName>
    <definedName name="_xlnm.Print_Titles" localSheetId="1">'2-Махсулот сотиш'!$6:$6</definedName>
    <definedName name="_xlnm.Print_Titles" localSheetId="3">'4-Хизматлар'!$6:$6</definedName>
    <definedName name="_xlnm.Print_Titles" localSheetId="10">'7.1-Магазин хт харид'!$5:$5</definedName>
    <definedName name="_xlnm.Print_Titles" localSheetId="15">'7.6.-СПОТ_сотиш'!$4:$4</definedName>
    <definedName name="_xlnm.Print_Area" localSheetId="0">'1-Хом аше ва мат'!$A$1:$B$106</definedName>
    <definedName name="_xlnm.Print_Area" localSheetId="1">'2-Махсулот сотиш'!$A$1:$B$543</definedName>
    <definedName name="_xlnm.Print_Area" localSheetId="2">'3-Импорт '!$A$1:$B$35</definedName>
    <definedName name="_xlnm.Print_Area" localSheetId="3">'4-Хизматлар'!$A$1:$B$147</definedName>
    <definedName name="_xlnm.Print_Area" localSheetId="8">'7.1-1-xarid.uzex.uz auksion'!$A$1:$H$11</definedName>
    <definedName name="_xlnm.Print_Area" localSheetId="7">'7.1-xarid.uzex.uz'!$A$1:$H$5</definedName>
    <definedName name="_xlnm.Print_Area" localSheetId="10">'7.1-Магазин хт харид'!$A$1:$H$20</definedName>
    <definedName name="_xlnm.Print_Area" localSheetId="11">'7.2-Конкурс-Отб.наил.предл.'!$A$1:$M$12</definedName>
    <definedName name="_xlnm.Print_Area" localSheetId="13">'7.4.-Аукцион'!$A$1:$M$11</definedName>
    <definedName name="_xlnm.Print_Area" localSheetId="14">'7.5.-СПОТ_харид'!$A$1:$I$16</definedName>
    <definedName name="_xlnm.Print_Area" localSheetId="15">'7.6.-СПОТ_сотиш'!$A$1:$I$861</definedName>
    <definedName name="_xlnm.Print_Area" localSheetId="6">'7-Гос.зак.'!$G$1:$K$41</definedName>
    <definedName name="_xlnm.Print_Area" localSheetId="16">'8-coopere'!$A$1:$J$22</definedName>
  </definedNames>
  <calcPr calcId="144525"/>
</workbook>
</file>

<file path=xl/calcChain.xml><?xml version="1.0" encoding="utf-8"?>
<calcChain xmlns="http://schemas.openxmlformats.org/spreadsheetml/2006/main">
  <c r="I867" i="15" l="1"/>
  <c r="K5" i="14"/>
  <c r="B16" i="7" l="1"/>
  <c r="B147" i="2"/>
  <c r="B35" i="6"/>
  <c r="B34" i="6"/>
  <c r="B543" i="4"/>
  <c r="B544" i="4"/>
  <c r="B106" i="1"/>
  <c r="K5" i="15" l="1"/>
  <c r="I859" i="15"/>
  <c r="B13" i="5" l="1"/>
  <c r="B12" i="5"/>
  <c r="B108" i="1"/>
  <c r="B110" i="1" l="1"/>
  <c r="K13" i="15"/>
  <c r="K14" i="15"/>
  <c r="K15" i="15"/>
  <c r="K16" i="15"/>
  <c r="K17" i="15"/>
  <c r="K18" i="15"/>
  <c r="K19" i="15"/>
  <c r="K20" i="15"/>
  <c r="K21" i="15"/>
  <c r="K22" i="15"/>
  <c r="K23" i="15"/>
  <c r="K24" i="15"/>
  <c r="K25" i="15"/>
  <c r="K26" i="15"/>
  <c r="K27" i="15"/>
  <c r="K28" i="15"/>
  <c r="K29" i="15"/>
  <c r="K30" i="15"/>
  <c r="K31" i="15"/>
  <c r="K32" i="15"/>
  <c r="K33" i="15"/>
  <c r="K34" i="15"/>
  <c r="K35" i="15"/>
  <c r="K36" i="15"/>
  <c r="K37" i="15"/>
  <c r="K38" i="15"/>
  <c r="K39" i="15"/>
  <c r="K40" i="15"/>
  <c r="K41" i="15"/>
  <c r="K42" i="15"/>
  <c r="K43" i="15"/>
  <c r="K44" i="15"/>
  <c r="K45" i="15"/>
  <c r="K46" i="15"/>
  <c r="K47" i="15"/>
  <c r="K48" i="15"/>
  <c r="K49" i="15"/>
  <c r="K50" i="15"/>
  <c r="K51" i="15"/>
  <c r="K52" i="15"/>
  <c r="K53" i="15"/>
  <c r="K54" i="15"/>
  <c r="K55" i="15"/>
  <c r="K56" i="15"/>
  <c r="K57" i="15"/>
  <c r="K58" i="15"/>
  <c r="K59" i="15"/>
  <c r="K60" i="15"/>
  <c r="K61" i="15"/>
  <c r="K62" i="15"/>
  <c r="K63" i="15"/>
  <c r="K64" i="15"/>
  <c r="K65" i="15"/>
  <c r="K66" i="15"/>
  <c r="K67" i="15"/>
  <c r="K68" i="15"/>
  <c r="K69" i="15"/>
  <c r="K70" i="15"/>
  <c r="K71" i="15"/>
  <c r="K72" i="15"/>
  <c r="K73" i="15"/>
  <c r="K74" i="15"/>
  <c r="K75" i="15"/>
  <c r="K76" i="15"/>
  <c r="K77" i="15"/>
  <c r="K78" i="15"/>
  <c r="K79" i="15"/>
  <c r="K80" i="15"/>
  <c r="K81" i="15"/>
  <c r="K82" i="15"/>
  <c r="K83" i="15"/>
  <c r="K84" i="15"/>
  <c r="K85" i="15"/>
  <c r="K86" i="15"/>
  <c r="K87" i="15"/>
  <c r="K88" i="15"/>
  <c r="K89" i="15"/>
  <c r="K90" i="15"/>
  <c r="K91" i="15"/>
  <c r="K92" i="15"/>
  <c r="K93" i="15"/>
  <c r="K94" i="15"/>
  <c r="K95" i="15"/>
  <c r="K96" i="15"/>
  <c r="K97" i="15"/>
  <c r="K98" i="15"/>
  <c r="K99" i="15"/>
  <c r="K100" i="15"/>
  <c r="K101" i="15"/>
  <c r="K102" i="15"/>
  <c r="K103" i="15"/>
  <c r="K104" i="15"/>
  <c r="K105" i="15"/>
  <c r="K106" i="15"/>
  <c r="K107" i="15"/>
  <c r="K108" i="15"/>
  <c r="K109" i="15"/>
  <c r="K110" i="15"/>
  <c r="K111" i="15"/>
  <c r="K112" i="15"/>
  <c r="K113" i="15"/>
  <c r="K114" i="15"/>
  <c r="K115" i="15"/>
  <c r="K116" i="15"/>
  <c r="K117" i="15"/>
  <c r="K118" i="15"/>
  <c r="K119" i="15"/>
  <c r="K120" i="15"/>
  <c r="K121" i="15"/>
  <c r="K122" i="15"/>
  <c r="K123" i="15"/>
  <c r="K124" i="15"/>
  <c r="K125" i="15"/>
  <c r="K126" i="15"/>
  <c r="K127" i="15"/>
  <c r="K128" i="15"/>
  <c r="K129" i="15"/>
  <c r="K130" i="15"/>
  <c r="K131" i="15"/>
  <c r="K132" i="15"/>
  <c r="K133" i="15"/>
  <c r="K134" i="15"/>
  <c r="K135" i="15"/>
  <c r="K136" i="15"/>
  <c r="K137" i="15"/>
  <c r="K138" i="15"/>
  <c r="K139" i="15"/>
  <c r="K140" i="15"/>
  <c r="K141" i="15"/>
  <c r="K142" i="15"/>
  <c r="K143" i="15"/>
  <c r="K144" i="15"/>
  <c r="K145" i="15"/>
  <c r="K146" i="15"/>
  <c r="K147" i="15"/>
  <c r="K10" i="14"/>
  <c r="K11" i="14"/>
  <c r="K12" i="14"/>
  <c r="K13" i="14"/>
  <c r="K14" i="14"/>
  <c r="E11" i="21" l="1"/>
  <c r="H11" i="21"/>
  <c r="B150" i="2" l="1"/>
  <c r="B149" i="2" s="1"/>
  <c r="G872" i="15" l="1"/>
  <c r="I872" i="15"/>
  <c r="K857" i="15"/>
  <c r="K856" i="15"/>
  <c r="K855" i="15"/>
  <c r="K854" i="15"/>
  <c r="K853" i="15"/>
  <c r="K852" i="15"/>
  <c r="K851" i="15"/>
  <c r="K850" i="15"/>
  <c r="K849" i="15"/>
  <c r="K848" i="15"/>
  <c r="K847" i="15"/>
  <c r="K846" i="15"/>
  <c r="K845" i="15"/>
  <c r="K844" i="15"/>
  <c r="K843" i="15"/>
  <c r="K842" i="15"/>
  <c r="K841" i="15"/>
  <c r="K840" i="15"/>
  <c r="K839" i="15"/>
  <c r="K838" i="15"/>
  <c r="K837" i="15"/>
  <c r="K836" i="15"/>
  <c r="K835" i="15"/>
  <c r="K834" i="15"/>
  <c r="K833" i="15"/>
  <c r="K832" i="15"/>
  <c r="K831" i="15"/>
  <c r="K830" i="15"/>
  <c r="K829" i="15"/>
  <c r="K828" i="15"/>
  <c r="K827" i="15"/>
  <c r="K826" i="15"/>
  <c r="K825" i="15"/>
  <c r="K824" i="15"/>
  <c r="K823" i="15"/>
  <c r="K822" i="15"/>
  <c r="K821" i="15"/>
  <c r="K820" i="15"/>
  <c r="K819" i="15"/>
  <c r="K818" i="15"/>
  <c r="K817" i="15"/>
  <c r="K816" i="15"/>
  <c r="K815" i="15"/>
  <c r="K814" i="15"/>
  <c r="K813" i="15"/>
  <c r="K812" i="15"/>
  <c r="K811" i="15"/>
  <c r="K810" i="15"/>
  <c r="K809" i="15"/>
  <c r="K808" i="15"/>
  <c r="K807" i="15"/>
  <c r="K806" i="15"/>
  <c r="K805" i="15"/>
  <c r="K804" i="15"/>
  <c r="K803" i="15"/>
  <c r="K802" i="15"/>
  <c r="K801" i="15"/>
  <c r="K800" i="15"/>
  <c r="K799" i="15"/>
  <c r="K798" i="15"/>
  <c r="K797" i="15"/>
  <c r="K796" i="15"/>
  <c r="K795" i="15"/>
  <c r="K794" i="15"/>
  <c r="K793" i="15"/>
  <c r="K792" i="15"/>
  <c r="K791" i="15"/>
  <c r="K790" i="15"/>
  <c r="K789" i="15"/>
  <c r="K788" i="15"/>
  <c r="K787" i="15"/>
  <c r="K786" i="15"/>
  <c r="K785" i="15"/>
  <c r="K784" i="15"/>
  <c r="K783" i="15"/>
  <c r="K782" i="15"/>
  <c r="K781" i="15"/>
  <c r="K780" i="15"/>
  <c r="K779" i="15"/>
  <c r="K778" i="15"/>
  <c r="K777" i="15"/>
  <c r="K776" i="15"/>
  <c r="K775" i="15"/>
  <c r="K774" i="15"/>
  <c r="K773" i="15"/>
  <c r="K772" i="15"/>
  <c r="K771" i="15"/>
  <c r="K770" i="15"/>
  <c r="K769" i="15"/>
  <c r="K768" i="15"/>
  <c r="K767" i="15"/>
  <c r="K766" i="15"/>
  <c r="K765" i="15"/>
  <c r="K764" i="15"/>
  <c r="K763" i="15"/>
  <c r="K762" i="15"/>
  <c r="K761" i="15"/>
  <c r="K760" i="15"/>
  <c r="K759" i="15"/>
  <c r="K758" i="15"/>
  <c r="K757" i="15"/>
  <c r="K756" i="15"/>
  <c r="K755" i="15"/>
  <c r="K754" i="15"/>
  <c r="K753" i="15"/>
  <c r="K752" i="15"/>
  <c r="K751" i="15"/>
  <c r="K750" i="15"/>
  <c r="K749" i="15"/>
  <c r="K748" i="15"/>
  <c r="K747" i="15"/>
  <c r="K746" i="15"/>
  <c r="K745" i="15"/>
  <c r="K744" i="15"/>
  <c r="K743" i="15"/>
  <c r="K742" i="15"/>
  <c r="K741" i="15"/>
  <c r="K740" i="15"/>
  <c r="K739" i="15"/>
  <c r="K738" i="15"/>
  <c r="K737" i="15"/>
  <c r="K736" i="15"/>
  <c r="K735" i="15"/>
  <c r="K734" i="15"/>
  <c r="K733" i="15"/>
  <c r="K732" i="15"/>
  <c r="K731" i="15"/>
  <c r="K730" i="15"/>
  <c r="K729" i="15"/>
  <c r="K728" i="15"/>
  <c r="K727" i="15"/>
  <c r="K726" i="15"/>
  <c r="K725" i="15"/>
  <c r="K724" i="15"/>
  <c r="K723" i="15"/>
  <c r="K722" i="15"/>
  <c r="K721" i="15"/>
  <c r="K720" i="15"/>
  <c r="K719" i="15"/>
  <c r="K718" i="15"/>
  <c r="K717" i="15"/>
  <c r="K716" i="15"/>
  <c r="K715" i="15"/>
  <c r="K714" i="15"/>
  <c r="K713" i="15"/>
  <c r="K712" i="15"/>
  <c r="K711" i="15"/>
  <c r="K710" i="15"/>
  <c r="K709" i="15"/>
  <c r="K708" i="15"/>
  <c r="K707" i="15"/>
  <c r="K706" i="15"/>
  <c r="K705" i="15"/>
  <c r="K704" i="15"/>
  <c r="K703" i="15"/>
  <c r="K702" i="15"/>
  <c r="K701" i="15"/>
  <c r="K700" i="15"/>
  <c r="K699" i="15"/>
  <c r="K698" i="15"/>
  <c r="K697" i="15"/>
  <c r="K696" i="15"/>
  <c r="K695" i="15"/>
  <c r="K694" i="15"/>
  <c r="K693" i="15"/>
  <c r="K692" i="15"/>
  <c r="K691" i="15"/>
  <c r="K690" i="15"/>
  <c r="K689" i="15"/>
  <c r="K688" i="15"/>
  <c r="K687" i="15"/>
  <c r="K686" i="15"/>
  <c r="K685" i="15"/>
  <c r="K684" i="15"/>
  <c r="K683" i="15"/>
  <c r="K682" i="15"/>
  <c r="K681" i="15"/>
  <c r="K680" i="15"/>
  <c r="K679" i="15"/>
  <c r="K678" i="15"/>
  <c r="K677" i="15"/>
  <c r="K676" i="15"/>
  <c r="K675" i="15"/>
  <c r="K674" i="15"/>
  <c r="K673" i="15"/>
  <c r="K672" i="15"/>
  <c r="K671" i="15"/>
  <c r="K670" i="15"/>
  <c r="K669" i="15"/>
  <c r="K668" i="15"/>
  <c r="K667" i="15"/>
  <c r="K666" i="15"/>
  <c r="K665" i="15"/>
  <c r="K664" i="15"/>
  <c r="K663" i="15"/>
  <c r="K662" i="15"/>
  <c r="K661" i="15"/>
  <c r="K660" i="15"/>
  <c r="K659" i="15"/>
  <c r="K658" i="15"/>
  <c r="K657" i="15"/>
  <c r="K656" i="15"/>
  <c r="K655" i="15"/>
  <c r="K654" i="15"/>
  <c r="K653" i="15"/>
  <c r="K652" i="15"/>
  <c r="K651" i="15"/>
  <c r="K650" i="15"/>
  <c r="K649" i="15"/>
  <c r="K648" i="15"/>
  <c r="K647" i="15"/>
  <c r="K646" i="15"/>
  <c r="K645" i="15"/>
  <c r="K644" i="15"/>
  <c r="K643" i="15"/>
  <c r="K642" i="15"/>
  <c r="K641" i="15"/>
  <c r="K640" i="15"/>
  <c r="K639" i="15"/>
  <c r="K638" i="15"/>
  <c r="K637" i="15"/>
  <c r="K636" i="15"/>
  <c r="K635" i="15"/>
  <c r="K634" i="15"/>
  <c r="K633" i="15"/>
  <c r="K632" i="15"/>
  <c r="K631" i="15"/>
  <c r="K630" i="15"/>
  <c r="K629" i="15"/>
  <c r="K628" i="15"/>
  <c r="K627" i="15"/>
  <c r="K626" i="15"/>
  <c r="K625" i="15"/>
  <c r="K624" i="15"/>
  <c r="K623" i="15"/>
  <c r="K622" i="15"/>
  <c r="K621" i="15"/>
  <c r="K620" i="15"/>
  <c r="K619" i="15"/>
  <c r="K618" i="15"/>
  <c r="K617" i="15"/>
  <c r="K616" i="15"/>
  <c r="K615" i="15"/>
  <c r="K614" i="15"/>
  <c r="K613" i="15"/>
  <c r="K612" i="15"/>
  <c r="K611" i="15"/>
  <c r="K610" i="15"/>
  <c r="K609" i="15"/>
  <c r="K608" i="15"/>
  <c r="K607" i="15"/>
  <c r="K606" i="15"/>
  <c r="K605" i="15"/>
  <c r="K604" i="15"/>
  <c r="K603" i="15"/>
  <c r="K602" i="15"/>
  <c r="K601" i="15"/>
  <c r="K600" i="15"/>
  <c r="K599" i="15"/>
  <c r="K598" i="15"/>
  <c r="K597" i="15"/>
  <c r="K596" i="15"/>
  <c r="K595" i="15"/>
  <c r="K594" i="15"/>
  <c r="K593" i="15"/>
  <c r="K592" i="15"/>
  <c r="K591" i="15"/>
  <c r="K590" i="15"/>
  <c r="K589" i="15"/>
  <c r="K588" i="15"/>
  <c r="K587" i="15"/>
  <c r="K586" i="15"/>
  <c r="K585" i="15"/>
  <c r="K584" i="15"/>
  <c r="K583" i="15"/>
  <c r="K582" i="15"/>
  <c r="K581" i="15"/>
  <c r="K580" i="15"/>
  <c r="K579" i="15"/>
  <c r="K578" i="15"/>
  <c r="K577" i="15"/>
  <c r="K576" i="15"/>
  <c r="K575" i="15"/>
  <c r="K574" i="15"/>
  <c r="K573" i="15"/>
  <c r="K572" i="15"/>
  <c r="K571" i="15"/>
  <c r="K570" i="15"/>
  <c r="K569" i="15"/>
  <c r="K568" i="15"/>
  <c r="K567" i="15"/>
  <c r="K566" i="15"/>
  <c r="K565" i="15"/>
  <c r="K564" i="15"/>
  <c r="K563" i="15"/>
  <c r="K562" i="15"/>
  <c r="K561" i="15"/>
  <c r="K560" i="15"/>
  <c r="K559" i="15"/>
  <c r="K558" i="15"/>
  <c r="K557" i="15"/>
  <c r="K556" i="15"/>
  <c r="K555" i="15"/>
  <c r="K554" i="15"/>
  <c r="K553" i="15"/>
  <c r="K552" i="15"/>
  <c r="K551" i="15"/>
  <c r="K550" i="15"/>
  <c r="K549" i="15"/>
  <c r="K548" i="15"/>
  <c r="K547" i="15"/>
  <c r="K546" i="15"/>
  <c r="K545" i="15"/>
  <c r="K544" i="15"/>
  <c r="K543" i="15"/>
  <c r="K542" i="15"/>
  <c r="K541" i="15"/>
  <c r="K540" i="15"/>
  <c r="K539" i="15"/>
  <c r="K538" i="15"/>
  <c r="K537" i="15"/>
  <c r="K536" i="15"/>
  <c r="K535" i="15"/>
  <c r="K534" i="15"/>
  <c r="K533" i="15"/>
  <c r="K532" i="15"/>
  <c r="K531" i="15"/>
  <c r="K530" i="15"/>
  <c r="K529" i="15"/>
  <c r="K528" i="15"/>
  <c r="K527" i="15"/>
  <c r="K526" i="15"/>
  <c r="K525" i="15"/>
  <c r="K524" i="15"/>
  <c r="K523" i="15"/>
  <c r="K522" i="15"/>
  <c r="K521" i="15"/>
  <c r="K520" i="15"/>
  <c r="K519" i="15"/>
  <c r="K518" i="15"/>
  <c r="K517" i="15"/>
  <c r="K516" i="15"/>
  <c r="K515" i="15"/>
  <c r="K514" i="15"/>
  <c r="K513" i="15"/>
  <c r="K512" i="15"/>
  <c r="K511" i="15"/>
  <c r="K510" i="15"/>
  <c r="K509" i="15"/>
  <c r="K508" i="15"/>
  <c r="K507" i="15"/>
  <c r="K506" i="15"/>
  <c r="K505" i="15"/>
  <c r="K504" i="15"/>
  <c r="K503" i="15"/>
  <c r="K502" i="15"/>
  <c r="K501" i="15"/>
  <c r="K500" i="15"/>
  <c r="K499" i="15"/>
  <c r="K498" i="15"/>
  <c r="K497" i="15"/>
  <c r="K496" i="15"/>
  <c r="K495" i="15"/>
  <c r="K494" i="15"/>
  <c r="K493" i="15"/>
  <c r="K492" i="15"/>
  <c r="K491" i="15"/>
  <c r="K490" i="15"/>
  <c r="K489" i="15"/>
  <c r="K488" i="15"/>
  <c r="K487" i="15"/>
  <c r="K486" i="15"/>
  <c r="K485" i="15"/>
  <c r="K484" i="15"/>
  <c r="K483" i="15"/>
  <c r="K482" i="15"/>
  <c r="K481" i="15"/>
  <c r="K480" i="15"/>
  <c r="K479" i="15"/>
  <c r="K478" i="15"/>
  <c r="K477" i="15"/>
  <c r="K476" i="15"/>
  <c r="K475" i="15"/>
  <c r="K474" i="15"/>
  <c r="K473" i="15"/>
  <c r="K472" i="15"/>
  <c r="K471" i="15"/>
  <c r="K470" i="15"/>
  <c r="K469" i="15"/>
  <c r="K468" i="15"/>
  <c r="K467" i="15"/>
  <c r="K466" i="15"/>
  <c r="K465" i="15"/>
  <c r="K464" i="15"/>
  <c r="K463" i="15"/>
  <c r="K462" i="15"/>
  <c r="K461" i="15"/>
  <c r="K460" i="15"/>
  <c r="K459" i="15"/>
  <c r="K458" i="15"/>
  <c r="K457" i="15"/>
  <c r="K456" i="15"/>
  <c r="K455" i="15"/>
  <c r="K454" i="15"/>
  <c r="K453" i="15"/>
  <c r="K452" i="15"/>
  <c r="K451" i="15"/>
  <c r="K450" i="15"/>
  <c r="K449" i="15"/>
  <c r="K448" i="15"/>
  <c r="K447" i="15"/>
  <c r="K446" i="15"/>
  <c r="K445" i="15"/>
  <c r="K444" i="15"/>
  <c r="K443" i="15"/>
  <c r="K442" i="15"/>
  <c r="K441" i="15"/>
  <c r="K440" i="15"/>
  <c r="K439" i="15"/>
  <c r="K438" i="15"/>
  <c r="K437" i="15"/>
  <c r="K436" i="15"/>
  <c r="K435" i="15"/>
  <c r="K434" i="15"/>
  <c r="K433" i="15"/>
  <c r="K432" i="15"/>
  <c r="K431" i="15"/>
  <c r="K430" i="15"/>
  <c r="K429" i="15"/>
  <c r="K428" i="15"/>
  <c r="K427" i="15"/>
  <c r="K426" i="15"/>
  <c r="K425" i="15"/>
  <c r="K424" i="15"/>
  <c r="K423" i="15"/>
  <c r="K422" i="15"/>
  <c r="K421" i="15"/>
  <c r="K420" i="15"/>
  <c r="K419" i="15"/>
  <c r="K418" i="15"/>
  <c r="K417" i="15"/>
  <c r="K416" i="15"/>
  <c r="K415" i="15"/>
  <c r="K414" i="15"/>
  <c r="K413" i="15"/>
  <c r="K412" i="15"/>
  <c r="K411" i="15"/>
  <c r="K410" i="15"/>
  <c r="K409" i="15"/>
  <c r="K408" i="15"/>
  <c r="K407" i="15"/>
  <c r="K406" i="15"/>
  <c r="K405" i="15"/>
  <c r="K404" i="15"/>
  <c r="K403" i="15"/>
  <c r="K402" i="15"/>
  <c r="K401" i="15"/>
  <c r="K400" i="15"/>
  <c r="K399" i="15"/>
  <c r="K398" i="15"/>
  <c r="K397" i="15"/>
  <c r="K396" i="15"/>
  <c r="K395" i="15"/>
  <c r="K394" i="15"/>
  <c r="K393" i="15"/>
  <c r="K392" i="15"/>
  <c r="K391" i="15"/>
  <c r="K390" i="15"/>
  <c r="K389" i="15"/>
  <c r="K388" i="15"/>
  <c r="K387" i="15"/>
  <c r="K386" i="15"/>
  <c r="K385" i="15"/>
  <c r="K384" i="15"/>
  <c r="K383" i="15"/>
  <c r="K382" i="15"/>
  <c r="K381" i="15"/>
  <c r="K380" i="15"/>
  <c r="K379" i="15"/>
  <c r="K378" i="15"/>
  <c r="K377" i="15"/>
  <c r="K376" i="15"/>
  <c r="K375" i="15"/>
  <c r="K374" i="15"/>
  <c r="K373" i="15"/>
  <c r="K372" i="15"/>
  <c r="K371" i="15"/>
  <c r="K370" i="15"/>
  <c r="K369" i="15"/>
  <c r="K368" i="15"/>
  <c r="K367" i="15"/>
  <c r="K366" i="15"/>
  <c r="K365" i="15"/>
  <c r="K364" i="15"/>
  <c r="K363" i="15"/>
  <c r="K362" i="15"/>
  <c r="K361" i="15"/>
  <c r="K360" i="15"/>
  <c r="K359" i="15"/>
  <c r="K358" i="15"/>
  <c r="K357" i="15"/>
  <c r="K356" i="15"/>
  <c r="K355" i="15"/>
  <c r="K354" i="15"/>
  <c r="K353" i="15"/>
  <c r="K352" i="15"/>
  <c r="K351" i="15"/>
  <c r="K350" i="15"/>
  <c r="K349" i="15"/>
  <c r="K348" i="15"/>
  <c r="K347" i="15"/>
  <c r="K346" i="15"/>
  <c r="K345" i="15"/>
  <c r="K344" i="15"/>
  <c r="K343" i="15"/>
  <c r="K342" i="15"/>
  <c r="K341" i="15"/>
  <c r="K340" i="15"/>
  <c r="K339" i="15"/>
  <c r="K338" i="15"/>
  <c r="K337" i="15"/>
  <c r="K336" i="15"/>
  <c r="K335" i="15"/>
  <c r="K334" i="15"/>
  <c r="K333" i="15"/>
  <c r="K332" i="15"/>
  <c r="K331" i="15"/>
  <c r="K330" i="15"/>
  <c r="K329" i="15"/>
  <c r="K328" i="15"/>
  <c r="K327" i="15"/>
  <c r="K326" i="15"/>
  <c r="K325" i="15"/>
  <c r="K324" i="15"/>
  <c r="K323" i="15"/>
  <c r="K322" i="15"/>
  <c r="K321" i="15"/>
  <c r="K320" i="15"/>
  <c r="K319" i="15"/>
  <c r="K318" i="15"/>
  <c r="K317" i="15"/>
  <c r="K316" i="15"/>
  <c r="K315" i="15"/>
  <c r="K314" i="15"/>
  <c r="K313" i="15"/>
  <c r="K312" i="15"/>
  <c r="K311" i="15"/>
  <c r="K310" i="15"/>
  <c r="K309" i="15"/>
  <c r="K308" i="15"/>
  <c r="K307" i="15"/>
  <c r="K306" i="15"/>
  <c r="K305" i="15"/>
  <c r="K304" i="15"/>
  <c r="K303" i="15"/>
  <c r="K302" i="15"/>
  <c r="K301" i="15"/>
  <c r="K300" i="15"/>
  <c r="K299" i="15"/>
  <c r="K298" i="15"/>
  <c r="K297" i="15"/>
  <c r="K296" i="15"/>
  <c r="K295" i="15"/>
  <c r="K294" i="15"/>
  <c r="K293" i="15"/>
  <c r="K292" i="15"/>
  <c r="K291" i="15"/>
  <c r="K290" i="15"/>
  <c r="K289" i="15"/>
  <c r="K288" i="15"/>
  <c r="K287" i="15"/>
  <c r="K286" i="15"/>
  <c r="K285" i="15"/>
  <c r="K284" i="15"/>
  <c r="K283" i="15"/>
  <c r="K282" i="15"/>
  <c r="K281" i="15"/>
  <c r="K280" i="15"/>
  <c r="K279" i="15"/>
  <c r="K278" i="15"/>
  <c r="K277" i="15"/>
  <c r="K276" i="15"/>
  <c r="K275" i="15"/>
  <c r="K274" i="15"/>
  <c r="K273" i="15"/>
  <c r="K272" i="15"/>
  <c r="K271" i="15"/>
  <c r="K270" i="15"/>
  <c r="K269" i="15"/>
  <c r="K268" i="15"/>
  <c r="K267" i="15"/>
  <c r="K266" i="15"/>
  <c r="K265" i="15"/>
  <c r="K264" i="15"/>
  <c r="K263" i="15"/>
  <c r="K262" i="15"/>
  <c r="K261" i="15"/>
  <c r="K260" i="15"/>
  <c r="K259" i="15"/>
  <c r="K258" i="15"/>
  <c r="K257" i="15"/>
  <c r="K256" i="15"/>
  <c r="K255" i="15"/>
  <c r="K254" i="15"/>
  <c r="K253" i="15"/>
  <c r="K252" i="15"/>
  <c r="K251" i="15"/>
  <c r="K250" i="15"/>
  <c r="K249" i="15"/>
  <c r="K248" i="15"/>
  <c r="K247" i="15"/>
  <c r="K246" i="15"/>
  <c r="K245" i="15"/>
  <c r="K244" i="15"/>
  <c r="K243" i="15"/>
  <c r="K242" i="15"/>
  <c r="K241" i="15"/>
  <c r="K240" i="15"/>
  <c r="K239" i="15"/>
  <c r="K238" i="15"/>
  <c r="K237" i="15"/>
  <c r="K236" i="15"/>
  <c r="K235" i="15"/>
  <c r="K234" i="15"/>
  <c r="K233" i="15"/>
  <c r="K232" i="15"/>
  <c r="K231" i="15"/>
  <c r="K230" i="15"/>
  <c r="K229" i="15"/>
  <c r="K228" i="15"/>
  <c r="K227" i="15"/>
  <c r="K226" i="15"/>
  <c r="K225" i="15"/>
  <c r="K224" i="15"/>
  <c r="K223" i="15"/>
  <c r="K222" i="15"/>
  <c r="K221" i="15"/>
  <c r="K220" i="15"/>
  <c r="K219" i="15"/>
  <c r="K218" i="15"/>
  <c r="K217" i="15"/>
  <c r="K216" i="15"/>
  <c r="K215" i="15"/>
  <c r="K214" i="15"/>
  <c r="K213" i="15"/>
  <c r="K212" i="15"/>
  <c r="K211" i="15"/>
  <c r="K210" i="15"/>
  <c r="K209" i="15"/>
  <c r="K208" i="15"/>
  <c r="K207" i="15"/>
  <c r="K206" i="15"/>
  <c r="K205" i="15"/>
  <c r="K204" i="15"/>
  <c r="K203" i="15"/>
  <c r="K202" i="15"/>
  <c r="K201" i="15"/>
  <c r="K200" i="15"/>
  <c r="K199" i="15"/>
  <c r="K198" i="15"/>
  <c r="K197" i="15"/>
  <c r="K196" i="15"/>
  <c r="K195" i="15"/>
  <c r="K194" i="15"/>
  <c r="K193" i="15"/>
  <c r="K192" i="15"/>
  <c r="K191" i="15"/>
  <c r="K190" i="15"/>
  <c r="K189" i="15"/>
  <c r="K188" i="15"/>
  <c r="K187" i="15"/>
  <c r="K186" i="15"/>
  <c r="K185" i="15"/>
  <c r="K184" i="15"/>
  <c r="K183" i="15"/>
  <c r="K182" i="15"/>
  <c r="K181" i="15"/>
  <c r="K180" i="15"/>
  <c r="K179" i="15"/>
  <c r="K178" i="15"/>
  <c r="K177" i="15"/>
  <c r="K176" i="15"/>
  <c r="K175" i="15"/>
  <c r="K174" i="15"/>
  <c r="K173" i="15"/>
  <c r="K172" i="15"/>
  <c r="K171" i="15"/>
  <c r="K170" i="15"/>
  <c r="K169" i="15"/>
  <c r="K168" i="15"/>
  <c r="K167" i="15"/>
  <c r="K166" i="15"/>
  <c r="K165" i="15"/>
  <c r="K164" i="15"/>
  <c r="K163" i="15"/>
  <c r="K162" i="15"/>
  <c r="K161" i="15"/>
  <c r="K160" i="15"/>
  <c r="K159" i="15"/>
  <c r="K158" i="15"/>
  <c r="K157" i="15"/>
  <c r="K156" i="15"/>
  <c r="K155" i="15"/>
  <c r="K154" i="15"/>
  <c r="K153" i="15"/>
  <c r="K152" i="15"/>
  <c r="K151" i="15"/>
  <c r="K150" i="15"/>
  <c r="K149" i="15"/>
  <c r="K148" i="15"/>
  <c r="K12" i="15"/>
  <c r="K11" i="15"/>
  <c r="K10" i="15"/>
  <c r="K9" i="15"/>
  <c r="K8" i="15"/>
  <c r="K7" i="15"/>
  <c r="K6" i="15"/>
  <c r="K7" i="14" l="1"/>
  <c r="K8" i="14"/>
  <c r="K9" i="14"/>
  <c r="H872" i="15" l="1"/>
  <c r="F4" i="20" l="1"/>
  <c r="G4" i="20"/>
  <c r="H10" i="24" l="1"/>
  <c r="H17" i="18" l="1"/>
  <c r="E17" i="18"/>
  <c r="H13" i="23" l="1"/>
  <c r="H5" i="19" l="1"/>
  <c r="H6" i="3" l="1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5" i="3"/>
  <c r="J41" i="14"/>
  <c r="K858" i="15" l="1"/>
  <c r="I16" i="14"/>
  <c r="K15" i="14"/>
  <c r="K16" i="14"/>
  <c r="K6" i="14" l="1"/>
  <c r="K26" i="14" l="1"/>
  <c r="K30" i="14"/>
  <c r="K34" i="14"/>
  <c r="K38" i="14"/>
  <c r="G24" i="14"/>
  <c r="I6" i="3" s="1"/>
  <c r="G28" i="14"/>
  <c r="K28" i="14"/>
  <c r="K40" i="14"/>
  <c r="K27" i="14"/>
  <c r="K31" i="14"/>
  <c r="K35" i="14"/>
  <c r="K39" i="14"/>
  <c r="G25" i="14"/>
  <c r="I7" i="3" s="1"/>
  <c r="G29" i="14"/>
  <c r="K32" i="14"/>
  <c r="G26" i="14"/>
  <c r="I8" i="3" s="1"/>
  <c r="K24" i="14"/>
  <c r="K25" i="14"/>
  <c r="K29" i="14"/>
  <c r="K33" i="14"/>
  <c r="K37" i="14"/>
  <c r="K23" i="14"/>
  <c r="G27" i="14"/>
  <c r="G31" i="14"/>
  <c r="G23" i="14"/>
  <c r="I5" i="3" s="1"/>
  <c r="I23" i="14"/>
  <c r="K36" i="14"/>
  <c r="G30" i="14"/>
  <c r="I25" i="14"/>
  <c r="K7" i="3" s="1"/>
  <c r="I24" i="14"/>
  <c r="K6" i="3" s="1"/>
  <c r="I26" i="14"/>
  <c r="K8" i="3" s="1"/>
  <c r="G35" i="14" l="1"/>
  <c r="I17" i="3" s="1"/>
  <c r="G39" i="14"/>
  <c r="I21" i="3" s="1"/>
  <c r="G32" i="14"/>
  <c r="I14" i="3" s="1"/>
  <c r="G33" i="14"/>
  <c r="I15" i="3" s="1"/>
  <c r="G38" i="14"/>
  <c r="I20" i="3" s="1"/>
  <c r="G37" i="14"/>
  <c r="I19" i="3" s="1"/>
  <c r="G40" i="14"/>
  <c r="I22" i="3" s="1"/>
  <c r="H26" i="14"/>
  <c r="J8" i="3" s="1"/>
  <c r="H25" i="14"/>
  <c r="J7" i="3" s="1"/>
  <c r="G34" i="14"/>
  <c r="I16" i="3" s="1"/>
  <c r="G36" i="14"/>
  <c r="I18" i="3" s="1"/>
  <c r="H24" i="14"/>
  <c r="J6" i="3" s="1"/>
  <c r="I9" i="3"/>
  <c r="I12" i="3"/>
  <c r="I13" i="3"/>
  <c r="I27" i="14"/>
  <c r="K9" i="3" s="1"/>
  <c r="I36" i="14"/>
  <c r="K18" i="3" s="1"/>
  <c r="I30" i="14"/>
  <c r="K12" i="3" s="1"/>
  <c r="I31" i="14"/>
  <c r="K13" i="3" s="1"/>
  <c r="H23" i="14"/>
  <c r="J5" i="3" s="1"/>
  <c r="K5" i="3"/>
  <c r="I37" i="14"/>
  <c r="K19" i="3" s="1"/>
  <c r="I28" i="14"/>
  <c r="K10" i="3" s="1"/>
  <c r="I10" i="3"/>
  <c r="I29" i="14"/>
  <c r="K11" i="3" s="1"/>
  <c r="I34" i="14"/>
  <c r="K16" i="3" s="1"/>
  <c r="I35" i="14"/>
  <c r="K17" i="3" s="1"/>
  <c r="I32" i="14"/>
  <c r="K14" i="3" s="1"/>
  <c r="I33" i="14"/>
  <c r="K15" i="3" s="1"/>
  <c r="I40" i="14"/>
  <c r="K22" i="3" s="1"/>
  <c r="K41" i="14"/>
  <c r="I38" i="14"/>
  <c r="K20" i="3" s="1"/>
  <c r="I39" i="14"/>
  <c r="K21" i="3" s="1"/>
  <c r="H38" i="14" l="1"/>
  <c r="J20" i="3" s="1"/>
  <c r="H37" i="14"/>
  <c r="J19" i="3" s="1"/>
  <c r="H33" i="14"/>
  <c r="J15" i="3" s="1"/>
  <c r="H40" i="14"/>
  <c r="J22" i="3" s="1"/>
  <c r="H32" i="14"/>
  <c r="J14" i="3" s="1"/>
  <c r="H28" i="14"/>
  <c r="J10" i="3" s="1"/>
  <c r="H30" i="14"/>
  <c r="J12" i="3" s="1"/>
  <c r="H35" i="14"/>
  <c r="J17" i="3" s="1"/>
  <c r="H31" i="14"/>
  <c r="J13" i="3" s="1"/>
  <c r="H36" i="14"/>
  <c r="J18" i="3" s="1"/>
  <c r="H29" i="14"/>
  <c r="J11" i="3" s="1"/>
  <c r="H39" i="14"/>
  <c r="J21" i="3" s="1"/>
  <c r="H34" i="14"/>
  <c r="J16" i="3" s="1"/>
  <c r="H27" i="14"/>
  <c r="J9" i="3" s="1"/>
  <c r="I11" i="3"/>
  <c r="I41" i="14"/>
  <c r="I43" i="14" s="1"/>
  <c r="H6" i="26"/>
  <c r="I5" i="26" l="1"/>
  <c r="H12" i="10" l="1"/>
  <c r="B119" i="1" l="1"/>
  <c r="J16" i="14" l="1"/>
  <c r="B553" i="4"/>
  <c r="B554" i="4" s="1"/>
  <c r="Q865" i="15" l="1"/>
  <c r="L12" i="10"/>
  <c r="M12" i="10"/>
  <c r="F21" i="10" l="1"/>
  <c r="F40" i="3" l="1"/>
  <c r="E40" i="3"/>
  <c r="F20" i="10"/>
  <c r="K866" i="15" l="1"/>
  <c r="I25" i="3" s="1"/>
  <c r="K867" i="15"/>
  <c r="I26" i="3" s="1"/>
  <c r="I866" i="15"/>
  <c r="G866" i="15"/>
  <c r="J25" i="3" s="1"/>
  <c r="G867" i="15"/>
  <c r="J26" i="3" s="1"/>
  <c r="H867" i="15" l="1"/>
  <c r="H866" i="15"/>
  <c r="I868" i="15"/>
  <c r="K26" i="3"/>
  <c r="K25" i="3"/>
  <c r="E39" i="3" l="1"/>
  <c r="F38" i="3"/>
  <c r="E38" i="3"/>
  <c r="K27" i="3"/>
  <c r="I27" i="3"/>
  <c r="I18" i="14" l="1"/>
  <c r="I23" i="3"/>
  <c r="E41" i="3"/>
  <c r="F39" i="3"/>
  <c r="F41" i="3" s="1"/>
  <c r="K23" i="3" l="1"/>
  <c r="K30" i="3" l="1"/>
  <c r="K34" i="3"/>
  <c r="B122" i="1" s="1"/>
</calcChain>
</file>

<file path=xl/sharedStrings.xml><?xml version="1.0" encoding="utf-8"?>
<sst xmlns="http://schemas.openxmlformats.org/spreadsheetml/2006/main" count="2453" uniqueCount="828">
  <si>
    <t>Контрагаент</t>
  </si>
  <si>
    <t>Суммаси</t>
  </si>
  <si>
    <t>Итого</t>
  </si>
  <si>
    <t>1-илова</t>
  </si>
  <si>
    <t>2-илова</t>
  </si>
  <si>
    <t>3-илова</t>
  </si>
  <si>
    <t>4-илова</t>
  </si>
  <si>
    <t>5-илова</t>
  </si>
  <si>
    <t>6-илова</t>
  </si>
  <si>
    <t>7-илова</t>
  </si>
  <si>
    <t>ИТОГО</t>
  </si>
  <si>
    <t>март</t>
  </si>
  <si>
    <t>Аукцион</t>
  </si>
  <si>
    <t>Магазин</t>
  </si>
  <si>
    <t>февраль</t>
  </si>
  <si>
    <t>январь</t>
  </si>
  <si>
    <t>апрель</t>
  </si>
  <si>
    <t>май</t>
  </si>
  <si>
    <t>июнь</t>
  </si>
  <si>
    <t>ВСЕГО</t>
  </si>
  <si>
    <t>Сумма договора</t>
  </si>
  <si>
    <t>№ сделки</t>
  </si>
  <si>
    <t>Барда</t>
  </si>
  <si>
    <t>июль</t>
  </si>
  <si>
    <t>август</t>
  </si>
  <si>
    <t>сентябрь</t>
  </si>
  <si>
    <t>Список заключенных договоров на портале гос.закупках</t>
  </si>
  <si>
    <t xml:space="preserve">Гос.закупка </t>
  </si>
  <si>
    <t>СПОТ</t>
  </si>
  <si>
    <t>Хом ашё ва ТМБ</t>
  </si>
  <si>
    <t>Шартномалар сони</t>
  </si>
  <si>
    <t>Микдори</t>
  </si>
  <si>
    <t>Умумий суммаси</t>
  </si>
  <si>
    <t>октябрь</t>
  </si>
  <si>
    <t>ноябрь</t>
  </si>
  <si>
    <t>декабрь</t>
  </si>
  <si>
    <t>Дата сделки</t>
  </si>
  <si>
    <t>Продавец</t>
  </si>
  <si>
    <t>Продавец ИНН</t>
  </si>
  <si>
    <t>№ контракта</t>
  </si>
  <si>
    <t>Контракт</t>
  </si>
  <si>
    <t>Количество</t>
  </si>
  <si>
    <t>Цена</t>
  </si>
  <si>
    <t>Сумма сделки</t>
  </si>
  <si>
    <t>Покупатель</t>
  </si>
  <si>
    <t>Покупатель ИНН</t>
  </si>
  <si>
    <t>Список заключенных договоров на портале UZEX.UZ</t>
  </si>
  <si>
    <t>Поставщик</t>
  </si>
  <si>
    <t xml:space="preserve"> </t>
  </si>
  <si>
    <t>7.5-илова</t>
  </si>
  <si>
    <t>7.2-илова</t>
  </si>
  <si>
    <t>7.1.-илова</t>
  </si>
  <si>
    <t>7.6-илова</t>
  </si>
  <si>
    <t>Наименование товара</t>
  </si>
  <si>
    <t>Дата</t>
  </si>
  <si>
    <t>Спирт этиловый ректификованный пищевой Альфа АО Biokimyo</t>
  </si>
  <si>
    <t>Спирт этиловый ректификованный пищевой Люкс АО Biokimyo</t>
  </si>
  <si>
    <t>Спирт этиловый ректификованный технический АО Biokimyo</t>
  </si>
  <si>
    <t>ООО HVARA</t>
  </si>
  <si>
    <t>306766008</t>
  </si>
  <si>
    <t>"Premium-Alco" mas`uliyati cheklangan jamiyati</t>
  </si>
  <si>
    <t>301520586</t>
  </si>
  <si>
    <t>IPSUM PATHOLOGY MCHJ</t>
  </si>
  <si>
    <t>304808034</t>
  </si>
  <si>
    <t>203697731</t>
  </si>
  <si>
    <t>"КАМАЛАК-ЛБ" хусусий корхонаси</t>
  </si>
  <si>
    <t>200321473</t>
  </si>
  <si>
    <t>Бард</t>
  </si>
  <si>
    <t>Спир</t>
  </si>
  <si>
    <t>"ALVIERO" MCHJ</t>
  </si>
  <si>
    <t>АО Нукус винзаводи</t>
  </si>
  <si>
    <t>200349571</t>
  </si>
  <si>
    <t>АО Каракалпак дари-дармак</t>
  </si>
  <si>
    <t>200349896</t>
  </si>
  <si>
    <t>Buxoro Dori-darmon MChJ</t>
  </si>
  <si>
    <t>200851700</t>
  </si>
  <si>
    <t>ЧМП Акташ</t>
  </si>
  <si>
    <t>200649104</t>
  </si>
  <si>
    <t>"INDORAMA KOKAND TEXTILE" aksiyadorlik jamiyati</t>
  </si>
  <si>
    <t>207080209</t>
  </si>
  <si>
    <t>OOO "QAMXAR"</t>
  </si>
  <si>
    <t>203627975</t>
  </si>
  <si>
    <t>300251029</t>
  </si>
  <si>
    <t>АО Чирчик Трансформатор Заводи</t>
  </si>
  <si>
    <t>200941525</t>
  </si>
  <si>
    <t>СП Afsar Company LTD</t>
  </si>
  <si>
    <t>202645582</t>
  </si>
  <si>
    <t>АО Алмалыкский ГМК</t>
  </si>
  <si>
    <t>202328794</t>
  </si>
  <si>
    <t>ООО FARM LUX MEDICAL INVEST</t>
  </si>
  <si>
    <t>307960620</t>
  </si>
  <si>
    <t>ООО NATUREX</t>
  </si>
  <si>
    <t>305039871</t>
  </si>
  <si>
    <t>ООО TEXNOPARK</t>
  </si>
  <si>
    <t>306493973</t>
  </si>
  <si>
    <t xml:space="preserve">ООО STEKLOPLASTIK  </t>
  </si>
  <si>
    <t>200972559</t>
  </si>
  <si>
    <t>Миллий</t>
  </si>
  <si>
    <t>ОТБОР</t>
  </si>
  <si>
    <t>Статус</t>
  </si>
  <si>
    <t>Mas`uliyati cheklangan jamiyati shaklidagi "NAVOIY-BEAUTY COSMETICS" Ozbekiston-Koreya qoshma korxonasi</t>
  </si>
  <si>
    <t>301656449</t>
  </si>
  <si>
    <t>Товар</t>
  </si>
  <si>
    <t>Наименование продавца</t>
  </si>
  <si>
    <t>ИНН продавца</t>
  </si>
  <si>
    <t>Кол-во</t>
  </si>
  <si>
    <t>№ договор</t>
  </si>
  <si>
    <t>ИНН поставщика</t>
  </si>
  <si>
    <t>Код ТН ВЭД</t>
  </si>
  <si>
    <t>Количество товара</t>
  </si>
  <si>
    <t>Предложенная цена</t>
  </si>
  <si>
    <t>Номер
договора</t>
  </si>
  <si>
    <t>Тип</t>
  </si>
  <si>
    <t>Дата подписание договора</t>
  </si>
  <si>
    <t>Начальная 
цена (UZS)</t>
  </si>
  <si>
    <t>Компания-поставщик</t>
  </si>
  <si>
    <t>ИНН</t>
  </si>
  <si>
    <t>Цена по 
договору (UZS)</t>
  </si>
  <si>
    <t>Название товаров</t>
  </si>
  <si>
    <t>Кол-во товаров</t>
  </si>
  <si>
    <t>Ед. изм.</t>
  </si>
  <si>
    <t>Начальная цена 
за ед. (UZS)</t>
  </si>
  <si>
    <t>Договорная цена 
за ед. (UZS)</t>
  </si>
  <si>
    <t>кг</t>
  </si>
  <si>
    <t xml:space="preserve"> №</t>
  </si>
  <si>
    <t>ООО UNIPLAST EXPORT</t>
  </si>
  <si>
    <t>305131284</t>
  </si>
  <si>
    <t>"ABINA COSMETIK" Xususiy korxonasi</t>
  </si>
  <si>
    <t>301178251</t>
  </si>
  <si>
    <t>№ договора</t>
  </si>
  <si>
    <t>Категория</t>
  </si>
  <si>
    <t>Исполнитель</t>
  </si>
  <si>
    <t>Дата договора</t>
  </si>
  <si>
    <t>Тип прямых закупок</t>
  </si>
  <si>
    <t>НПО Картография</t>
  </si>
  <si>
    <t>200523364</t>
  </si>
  <si>
    <t>"UNICOSMETIC" MChJ</t>
  </si>
  <si>
    <t>АKADEMIK S.YU.YUNUSOV NOMIDAGI OSIMLIK MODDALARI KIMYOSI INSTITUTI</t>
  </si>
  <si>
    <t>200540541</t>
  </si>
  <si>
    <t>HERBA FITO PHARM MCHJ</t>
  </si>
  <si>
    <t>308979373</t>
  </si>
  <si>
    <t>№пп</t>
  </si>
  <si>
    <t>Страна исполнителя</t>
  </si>
  <si>
    <t>Сумма договора долл США</t>
  </si>
  <si>
    <t>Подписанные договоры. С предметами.</t>
  </si>
  <si>
    <t>№№</t>
  </si>
  <si>
    <t>Ед, изм,</t>
  </si>
  <si>
    <t>Начальная цена 
за ед, (UZS)</t>
  </si>
  <si>
    <t>Договорная цена 
за ед, (UZS)</t>
  </si>
  <si>
    <t>шт</t>
  </si>
  <si>
    <t>№ пп</t>
  </si>
  <si>
    <t>"BALZAM" masuliyati cheklangan jamiyati</t>
  </si>
  <si>
    <t>201080022</t>
  </si>
  <si>
    <t>"TEMUR MED FARM" mas`uliyati cheklangan jamiyati</t>
  </si>
  <si>
    <t>301298751</t>
  </si>
  <si>
    <t>60/10</t>
  </si>
  <si>
    <t>302431094</t>
  </si>
  <si>
    <t>"DAVR SHAROB" mas`uliyati cheklangan jamiyati</t>
  </si>
  <si>
    <t>"VIDA VERDE PHARM" masuliyati cheklangan jamiyati</t>
  </si>
  <si>
    <t>302401725</t>
  </si>
  <si>
    <t>"OXALIK OLTIN BOG`I MEVASI" MChJ</t>
  </si>
  <si>
    <t>300494224</t>
  </si>
  <si>
    <t>7.1.1-илова</t>
  </si>
  <si>
    <t>Нотугри томонни олибсиз, кредит томони олиниши керак</t>
  </si>
  <si>
    <t>Тугирлаб куйинг бошка счетларни хам</t>
  </si>
  <si>
    <t>69/90 кредит</t>
  </si>
  <si>
    <t>кредит, обучение, рапорт .... хуллас ойлик хисобидан ишчилар учун утказилган туловлар</t>
  </si>
  <si>
    <t>60.11 кредит</t>
  </si>
  <si>
    <t>60.12 кредит</t>
  </si>
  <si>
    <t>ГОЙБОН ДАРМОН ХУСУСИЙ КОРХОНАСИ</t>
  </si>
  <si>
    <t>302056165</t>
  </si>
  <si>
    <t>SIFMAX MCHJ</t>
  </si>
  <si>
    <t>309342501</t>
  </si>
  <si>
    <t>"BADEX LIFE" Mas`uliyati cheklangan jamiyat</t>
  </si>
  <si>
    <t xml:space="preserve">СП ООО "REMEDY GROUP" </t>
  </si>
  <si>
    <t>206985269</t>
  </si>
  <si>
    <t>SHURTAN GAZ KIMYO MAJMUASI масъулияти чекланган жамият</t>
  </si>
  <si>
    <t>203195074</t>
  </si>
  <si>
    <t>"Ховренко номидаги Самарканд вино комбинати" ОАЖ</t>
  </si>
  <si>
    <t>201538312</t>
  </si>
  <si>
    <t>"KAFIL-SUG`URTA" AKSIYADORLIK JAMIYATI</t>
  </si>
  <si>
    <t>Пшен</t>
  </si>
  <si>
    <t>Дизе</t>
  </si>
  <si>
    <t>Щебе</t>
  </si>
  <si>
    <t>Двуо</t>
  </si>
  <si>
    <t>Порт</t>
  </si>
  <si>
    <t>Карб</t>
  </si>
  <si>
    <t>каус</t>
  </si>
  <si>
    <t>соль</t>
  </si>
  <si>
    <t>грун</t>
  </si>
  <si>
    <t>суха</t>
  </si>
  <si>
    <t>Песо</t>
  </si>
  <si>
    <t>разб</t>
  </si>
  <si>
    <t>тепл</t>
  </si>
  <si>
    <t>лист</t>
  </si>
  <si>
    <t>кафе</t>
  </si>
  <si>
    <t>форв</t>
  </si>
  <si>
    <t>"BIO-SUT" mas`uliyati cheklangan jamiyati</t>
  </si>
  <si>
    <t>"IMEX GROUP" xususiy korxonasi</t>
  </si>
  <si>
    <t>"INSOF" mas`uliyati cheklangan jamiyati</t>
  </si>
  <si>
    <t>"NAVOIY KIMYO INVEST" масъулияти чекланган жамияти</t>
  </si>
  <si>
    <t>"NEW AGROGROUP" mas`uliyati cheklangan jamiyati</t>
  </si>
  <si>
    <t>MChJ "ASIA METALL BUSINESS"</t>
  </si>
  <si>
    <t>MChJ "PREMIUM POLIGRAF BIZNES"</t>
  </si>
  <si>
    <t>MCHJ AGROTEHMINERAL TRADING</t>
  </si>
  <si>
    <t>MChJ Elektronasbobbutlash</t>
  </si>
  <si>
    <t>MChJ PETROL AUTO AND INDUSTRIAL</t>
  </si>
  <si>
    <t>MChJ Vi-Va TRAVEL</t>
  </si>
  <si>
    <t>XK "ART-SERVIS"</t>
  </si>
  <si>
    <t>Toshkent viloyati favqulodda vaziyatlar boshqarmasi</t>
  </si>
  <si>
    <t>"DIDOX TECH" MAS'ULIYATI CHEKLANGAN JAMIYAT</t>
  </si>
  <si>
    <t>№ Публичная оферта от 13.07.2023</t>
  </si>
  <si>
    <t>"GAZ NUMBER ONE MASTER" MAS'ULIYATI CHEKLANGAN JAMIYAT</t>
  </si>
  <si>
    <t>"GREEN ENERGY SOLUTION" mas‘uliyati cheklangan jamiyati</t>
  </si>
  <si>
    <t>"IDEAL RESULTS" mas'uliyati cheklangan jamiyati</t>
  </si>
  <si>
    <t>"O'ZBEKISTON MILLIY METROLOGIYA INSTITUTI" davlat unitar korxonasi</t>
  </si>
  <si>
    <t>"O'ZBEKISTON RESPUBLIKASI MARKAZIY BANKINING RESPUBLIKA INKASSATSIYA XIZMATI" davlat unitar korxonas</t>
  </si>
  <si>
    <t>№ 99/22-122юрс от 01.02.2022 Инкассация хизмати</t>
  </si>
  <si>
    <t>"ONLINE SERVICE GROUP" mas‘uliyati cheklangan jamiyati</t>
  </si>
  <si>
    <t>"VAKIF" Адвокатлик фирмаси</t>
  </si>
  <si>
    <t>"YANGIYO'L GAZETASI TAHIRIYATI" davlat unitar korxonasi</t>
  </si>
  <si>
    <t>AJ "O'ZBEKISTON RESPUBLIKASI TOVAR-XOMASHYO BIRJASI"</t>
  </si>
  <si>
    <t>ИНП:75254 от 01.01.19 счет 009 Бирж.торги на УзР асосий</t>
  </si>
  <si>
    <t>AJ "TOSHKENT" RESPUBLIKA FOND BIRJASI</t>
  </si>
  <si>
    <t>№ 64/21 от 12.02.2021 Листинговый взнос 30 БРВ</t>
  </si>
  <si>
    <t>AK O`ZBEKTELEKOM Toshkent filiali</t>
  </si>
  <si>
    <t>DSENM YANGIYO'L SHAHAR</t>
  </si>
  <si>
    <t>DUK Respublika maxsus aloqa bog'lamasi</t>
  </si>
  <si>
    <t>Договор 314 от 07.01.2023 Услуги спецсвязи</t>
  </si>
  <si>
    <t>MCHJ AIS TECHNO GROUP</t>
  </si>
  <si>
    <t>MChJ BIZNES-DAILY MEDIA noshirlik uyi</t>
  </si>
  <si>
    <t>MChJ Fides solutions</t>
  </si>
  <si>
    <t>Oferta от 06.01.20 Публичная оферта</t>
  </si>
  <si>
    <t>MCHJ LIFT PROEKT</t>
  </si>
  <si>
    <t>MChJ MATBUOT-TARQATUVCHI YANGIYO`L</t>
  </si>
  <si>
    <t>MChJ NORMA DAVRIY NASHRLARI</t>
  </si>
  <si>
    <t>MChJ UNITEL (Билайн)</t>
  </si>
  <si>
    <t>Договор №117691345-66юрс от 15.02.10г.услуги интернет-связи</t>
  </si>
  <si>
    <t>O'ZBEKISTON RESPUBLIKASI QISHLOQ XO'JALIGI VAZIRLIGI HUZURIDAGI AGROSANOAT MAJMUI USTIDAN NAZORAT QI</t>
  </si>
  <si>
    <t>O`ZBEKISTON RESPUBLIKASI PREZIDENTI DEVONI HUZURIDAGI TIBBIYOT BOSH BOSHQARMASINING SANITARIYA-EPIDE</t>
  </si>
  <si>
    <t>Toshkent vil.TABIATNI MUXOFAZA QILISH qo'mitasi</t>
  </si>
  <si>
    <t>Toshkent viloyati QO'RIQLASH BOSHQARMASI O'R MG</t>
  </si>
  <si>
    <t>Toshkent viloyati statistika boshqarmasi</t>
  </si>
  <si>
    <t>XAKIMOV BAXTIYOR TALIPOVICH</t>
  </si>
  <si>
    <t>XK "KONSAUD UNIVERSAL"</t>
  </si>
  <si>
    <t>АИКБ  Ипак Йули Янгиюль</t>
  </si>
  <si>
    <t>№ 491юрс от 12.08.2019</t>
  </si>
  <si>
    <t>№ 491юрс. от 12.08.2019 (Корп. пластика)</t>
  </si>
  <si>
    <t>Аудиторская организация  MChJ "FTF-LEA-AUDIT"</t>
  </si>
  <si>
    <t>Научно-информационный центр новых технологий ГНК РУз</t>
  </si>
  <si>
    <t>ТехПД  Ташкент</t>
  </si>
  <si>
    <t>Соглашение 8774391/179-67юрс от 01.02.18 услуги ж/д</t>
  </si>
  <si>
    <t>AJ “Hududgazta’minot”</t>
  </si>
  <si>
    <t>№ 431230066 от 19.12.2023 Газ</t>
  </si>
  <si>
    <t>MChJ "TOSHKENT SUV TA'MINOTI" Янгийул тумани</t>
  </si>
  <si>
    <t>№ 010079 от 25.01.2024</t>
  </si>
  <si>
    <t>4010 дебет</t>
  </si>
  <si>
    <t>""KARTOGRAFIYA" DAVLAT ILMIY-ISHLAB CHIQARISH KORXONASI" davlat unitar korxonasi</t>
  </si>
  <si>
    <t>"ABINA COSMETIK" mas‘uliyati cheklangan jamiyati</t>
  </si>
  <si>
    <t>"ALVIERO" mas`uliyati cheklangan jamiyati</t>
  </si>
  <si>
    <t>"BADEX LIFE" mas‘uliyati cheklangan jamiyati</t>
  </si>
  <si>
    <t>"BIO KORM" xususiy korxonasi</t>
  </si>
  <si>
    <t>"ECOWALL" mas‘uliyati cheklangan jamiyati</t>
  </si>
  <si>
    <t>"FAR-VAB" mas'uliyati cheklangan jamiyati</t>
  </si>
  <si>
    <t>"FARM LUX MEDICAL INVEST" MChJ</t>
  </si>
  <si>
    <t>"FILATOFF 1868" mas'uliyati cheklangan jamiyati</t>
  </si>
  <si>
    <t>"G'OYIBON DARMONI" хусусий корхонаси</t>
  </si>
  <si>
    <t>"HERBA FITO PHARM" mas`uliyati cheklangan jamiyati</t>
  </si>
  <si>
    <t>"HVARA" mas‘uliyati cheklangan jamiyati</t>
  </si>
  <si>
    <t>"INDORAMA KOKAND TEXTILE" aksiyadorlik jamiyati Xorijiy Korxona</t>
  </si>
  <si>
    <t>"IPSUM PATHOLOGY" mas‘uliyati cheklangan jamiyati</t>
  </si>
  <si>
    <t>"KAMALAK-LB" xususiy korxonasi</t>
  </si>
  <si>
    <t>"MERRYMED FARM" mas`uliyati cheklangan jamiyati</t>
  </si>
  <si>
    <t>"MUQADDAM-SERVIS" xususiy korxonasi</t>
  </si>
  <si>
    <t>"NAVOIY-BEAUTY COSMETICS" mas‘uliyati cheklangan jamiyati</t>
  </si>
  <si>
    <t>"NAVRO'Z-PTK" mas'uliyati cheklangan jamiyati</t>
  </si>
  <si>
    <t>"OXALIK OLTIN BOG'I MEVASI" mas`uliyati cheklangan jamiyati</t>
  </si>
  <si>
    <t>"PREMIUM-ALCO" mas‘uliyati cheklangan jamiyati</t>
  </si>
  <si>
    <t>"PUREFEEL" mas‘uliyati cheklangan jamiyati</t>
  </si>
  <si>
    <t>"QAMXAR" mas`uliyati cheklangan jamiyati</t>
  </si>
  <si>
    <t>"QO`QON GLOBAL TEKS" MAS'ULIYATI CHEKLANGAN JAMIYAT</t>
  </si>
  <si>
    <t>"REMEDY GROUP" mas‘uliyati cheklangan jamiyati</t>
  </si>
  <si>
    <t>"SIFMAX" MAS`ULIYATI CHEKLANGAN JAMIYAT</t>
  </si>
  <si>
    <t>"STEKLOPLASTIK" mas`uliyati cheklangan jamiyati</t>
  </si>
  <si>
    <t>"TEMUR MED FARM" mas‘uliyati cheklangan jamiyati</t>
  </si>
  <si>
    <t>"TEXNOPARK" mas‘uliyati cheklangan jamiyati</t>
  </si>
  <si>
    <t xml:space="preserve">"UNICOSMETIC" mas`uliyati cheklangan jamiyati </t>
  </si>
  <si>
    <t>"UNIPLAST EXPORT" mas‘uliyati cheklangan jamiyati</t>
  </si>
  <si>
    <t>"VIDA VERDE PHARM" mas'uliyati cheklangan jamiyati</t>
  </si>
  <si>
    <t>"XOVRENKO NOMIDAGI SAMARQAND VINO KOMBINATI" aksiyadorlik jamiyati</t>
  </si>
  <si>
    <t>AJ CHIRCHIQ Transformator zavodi</t>
  </si>
  <si>
    <t>AJ NO'KIS VINOZAVODI</t>
  </si>
  <si>
    <t>AJ OLMALIQ КMK</t>
  </si>
  <si>
    <t xml:space="preserve">AKADEMIK S.YU.YUNUSOV NOMIDAGI O'SIMLIK MODDALARI KIMYOSI INSTITUTI </t>
  </si>
  <si>
    <t>MChJ ANAXMEDGAZ-BIZNES</t>
  </si>
  <si>
    <t>MChJ BUXORO Dori-Darmon</t>
  </si>
  <si>
    <t>MChJ NATUREX</t>
  </si>
  <si>
    <t>MChJ Qaraqalpaq Dari-Darmaq</t>
  </si>
  <si>
    <t>MChJ QK UZTEX Tashkent</t>
  </si>
  <si>
    <t>SHO`RTAN GAZ KIMYO MAJMUASI UNITAR ShK</t>
  </si>
  <si>
    <t>№ 73 от 04.01.2024 Пар товарный 237 ГКал</t>
  </si>
  <si>
    <t>Жил поселок</t>
  </si>
  <si>
    <t>ООО AGROTEHMINERAL TRADING</t>
  </si>
  <si>
    <t>304798340</t>
  </si>
  <si>
    <t>Пшеница 4-класс  ООО "AGROTEHMINERAL TRADING"</t>
  </si>
  <si>
    <t>OZBEKISTON-METALLURGIYA KOMBINATI AJ</t>
  </si>
  <si>
    <t>200460222</t>
  </si>
  <si>
    <t>PUREFEEL MCHJ</t>
  </si>
  <si>
    <t>307677853</t>
  </si>
  <si>
    <t>"ABM BIOMEDICINE" MChJ</t>
  </si>
  <si>
    <t>304304044</t>
  </si>
  <si>
    <t>XK "MUQADDAM-SERVIS"</t>
  </si>
  <si>
    <t>204254292</t>
  </si>
  <si>
    <t>"MERRYMED FARM" MChJ</t>
  </si>
  <si>
    <t>207057504</t>
  </si>
  <si>
    <t>"QO`QON GLOBAL TEKS" MChJ</t>
  </si>
  <si>
    <t>307934295</t>
  </si>
  <si>
    <t>NAVROZ-PTK MCHJ</t>
  </si>
  <si>
    <t>201607534</t>
  </si>
  <si>
    <t xml:space="preserve">UZTEX TASHKENT МСhJ </t>
  </si>
  <si>
    <t>205994456</t>
  </si>
  <si>
    <t>"ARENA INTERNATIONAL" MAS`ULIYATI CHEKLANGAN JAMIYAT</t>
  </si>
  <si>
    <t>MCHJ MAXIMUM BUSINESS GROUP</t>
  </si>
  <si>
    <t>"ABM BIOMEDICINE" mas`uliyati cheklangan jamiyati</t>
  </si>
  <si>
    <t>USD</t>
  </si>
  <si>
    <t>"BARAKA ISHONCH FAYZ SERVIS" Масъулияти чекланган жамияти</t>
  </si>
  <si>
    <t>"CHIQINDI POLIGONLARINI BOSHQARISH DIREKSIYASI TOSHKENT VILOYAT HUDUDIY BOSHQARMASI" DAVLAT MUASSASA</t>
  </si>
  <si>
    <t>"REMOTE CONTROL SERVIS" MAS'ULIYATI CHEKLANGAN JAMIYAT</t>
  </si>
  <si>
    <t>№ 229-У от 13.08.2024 услуга модем</t>
  </si>
  <si>
    <t>№ 1940821181 от 18.09.2024 Услуги связи</t>
  </si>
  <si>
    <t>O'ZBEKISTON RESPUBLIKASI O'SIMLIKLAR KARANTINI VA HIMOYASI AGENTLIGI</t>
  </si>
  <si>
    <t>"OSMON-MUSAFFO" MAS'ULIYATI CHEKLANGAN JAMIYAT</t>
  </si>
  <si>
    <t>Спирт этиловый ректификованный пищевой Люкс «тип сделка-Форвард» AO BIOKIMYO</t>
  </si>
  <si>
    <t>Спирт этиловый ректификованный пищевой Альфа 96,3 % «тип сделки-Форвард» AO BIOKIMYO</t>
  </si>
  <si>
    <t>Спирт этиловый ректификованный пищевой Альфа 96,3 % AO BIOKIMYO</t>
  </si>
  <si>
    <t>60/15 кредит</t>
  </si>
  <si>
    <t>масл</t>
  </si>
  <si>
    <t>смаз</t>
  </si>
  <si>
    <t>Арма</t>
  </si>
  <si>
    <t>СУММЕСЛИМН(H$5:$H807;L$5:L$807;"спот")</t>
  </si>
  <si>
    <t>"BIZNES SAMO YO`LI" MAS'ULIYATI CHEKLANGAN JAMIYAT</t>
  </si>
  <si>
    <t>"PROFTEXTILE" MAS'ULIYATI CHEKLANGAN JAMIYAT</t>
  </si>
  <si>
    <t>"WHOLE SALE TRADE" MAS'ULIYATI CHEKLANGAN JAMIYAT</t>
  </si>
  <si>
    <t>СП ООО SREDAZPODSHIPNIK</t>
  </si>
  <si>
    <t>Тайёр махсулот сотиш бўйича шартномалар рўйҳати</t>
  </si>
  <si>
    <t>№ 7224885 от 04.11.2024 Спирт пищевой Люкс 4400 дал</t>
  </si>
  <si>
    <t>"TEMIRYO`LINFRATUZILMA" AJ</t>
  </si>
  <si>
    <t>№ 00000003 от 01.11.2024 Пар товарный</t>
  </si>
  <si>
    <t>ООО "FAYIZ DJAMSHID"</t>
  </si>
  <si>
    <t>Хом аше, материаллар сотиб олиш бўйича шартномалар рўйхати</t>
  </si>
  <si>
    <t>Хизматлар бўйича шартномалар рўйхати</t>
  </si>
  <si>
    <t>"LEADER FINANCE CAPITAL" MAS'ULIYATI CHEKLANGAN JAMIYAT</t>
  </si>
  <si>
    <t>Yangiyo'l tumani shaxsiy tarkib hujjatlari davlat arxivi</t>
  </si>
  <si>
    <t>Хизматлар бўйича шартномалар рўйҳати</t>
  </si>
  <si>
    <t>Эл.энергия, табиий газ ва сув билан таъминлаш бўйича шартномалар рўйҳати</t>
  </si>
  <si>
    <t>-</t>
  </si>
  <si>
    <t>Кислота лимонная (реактив)</t>
  </si>
  <si>
    <t>0.05</t>
  </si>
  <si>
    <t>Натрий фосфорнокислый</t>
  </si>
  <si>
    <t>Тимолфталеин</t>
  </si>
  <si>
    <t>0.01</t>
  </si>
  <si>
    <t>Гипохлорит натрия</t>
  </si>
  <si>
    <t>Кран шаровой</t>
  </si>
  <si>
    <t>Каустическая сода</t>
  </si>
  <si>
    <t>т</t>
  </si>
  <si>
    <t>Пожарный рукав</t>
  </si>
  <si>
    <t>Огнетушитель</t>
  </si>
  <si>
    <t>Кошма</t>
  </si>
  <si>
    <t>Тех резина</t>
  </si>
  <si>
    <t>Медный купорос АО"Алмалыкский ГМК</t>
  </si>
  <si>
    <t>за   январь-декабрь  2025 года</t>
  </si>
  <si>
    <t>Akademik M.Mirzayev nomidagi bog`dorchilik uzum va vin ilmiy-tadqiqot instituti Qibray Sharob ilmiy-eksperemental kor. MChJ</t>
  </si>
  <si>
    <t>200605435</t>
  </si>
  <si>
    <t>"QARATAW VINOZAVODI" MAS'ULYATI CHEKLANGAN JAMIYATI</t>
  </si>
  <si>
    <t>304794402</t>
  </si>
  <si>
    <t>PARLAK AMBALAJ ООО</t>
  </si>
  <si>
    <t>304855017</t>
  </si>
  <si>
    <t>Маъсулияти чекланган жамият шаклидаги "KARVON" кушма корхонаси</t>
  </si>
  <si>
    <t>202567735</t>
  </si>
  <si>
    <t>"LAFZ" MChJ</t>
  </si>
  <si>
    <t>300069238</t>
  </si>
  <si>
    <t>FRESH LAB MCHJ</t>
  </si>
  <si>
    <t>311786740</t>
  </si>
  <si>
    <t>EUROPLEKS XK</t>
  </si>
  <si>
    <t>305858859</t>
  </si>
  <si>
    <t>DENTAFI LL PLYUS МЧЖ</t>
  </si>
  <si>
    <t>205833140</t>
  </si>
  <si>
    <t>ООО MAXIMED</t>
  </si>
  <si>
    <t>305913781</t>
  </si>
  <si>
    <t>"KANTEKS INVEST" mas`uliyati cheklangan jamiyati</t>
  </si>
  <si>
    <t>304575982</t>
  </si>
  <si>
    <t>ООО MNTYB</t>
  </si>
  <si>
    <t>306919417</t>
  </si>
  <si>
    <t>ООО SERENE HEALTHCARE</t>
  </si>
  <si>
    <t>304411577</t>
  </si>
  <si>
    <t>№ 292 от 06.01.2025 Кефир 3500шт</t>
  </si>
  <si>
    <t>"CHIRCHIQ GAZ TO'LDIRISH STANTSIYASI" mas`uliyati cheklangan jamiyati</t>
  </si>
  <si>
    <t>"ECOVER" mas‘uliyati cheklangan jamiyati</t>
  </si>
  <si>
    <t>"FARMOSIYO99" MAS'ULIYATI CHEKLANGAN JAMIYAT</t>
  </si>
  <si>
    <t>"IBRAT-AFZAL TRADE" MAS'ULIYATI CHEKLANGAN JAMIYAT</t>
  </si>
  <si>
    <t>"NEW TEX ALLIANCE" mas‘uliyati cheklangan jamiyati</t>
  </si>
  <si>
    <t>№ 14 от 06.11.2025 Спецодежда</t>
  </si>
  <si>
    <t>"SUPPLY IMPORTS" MAS`ULIYATI CHEKLANGAN JAMIYAT</t>
  </si>
  <si>
    <t>JUMAYEV SOHIBJON ALIKEVICH</t>
  </si>
  <si>
    <t>XK "FORTEK"</t>
  </si>
  <si>
    <t>УГТК Руз.Ташобласти</t>
  </si>
  <si>
    <t>№ ГТД от 01.01.2023 Таможенные платежи</t>
  </si>
  <si>
    <t>"AFSAR COMPANY LTD" MChJ</t>
  </si>
  <si>
    <t>"Akademik M.MIRZAYEV_Qibray sharob" ITI</t>
  </si>
  <si>
    <t>№ 8108902 от 16.12.2025 спирт пищевой Альфа 1600 дал</t>
  </si>
  <si>
    <t>№ 8110825 от 17.12.2025 спирт пищевой Альфа 1600 дал</t>
  </si>
  <si>
    <t>"AKTASH" xususiy korxonasi</t>
  </si>
  <si>
    <t>№ 45-юрс от 30.10.2025 Пар товарный 28 ГКалл</t>
  </si>
  <si>
    <t>№ 30-юрс от 27.12.2024 Пар товарный 1239 Гкал</t>
  </si>
  <si>
    <t>"EUROPLEKS" XUSUSIY KORXONA</t>
  </si>
  <si>
    <t>№ 8059011 от 10.11.2025 Спирт пищевой Альфа 1600 дал</t>
  </si>
  <si>
    <t>№ 8071869 от 18.11.2025 Спирт пищевой Альфа 1600 дал</t>
  </si>
  <si>
    <t>№ 8078507 от 21.11.2025 спирт пищевой Альфа 1600 дал</t>
  </si>
  <si>
    <t>№ 7510872 от 02.04.2025 Спирт пищевой Люкс 3200 дал</t>
  </si>
  <si>
    <t>№ 7674173 от 21.05.2025 спирт пищевой Люкс 3200 дал</t>
  </si>
  <si>
    <t>№ 7923842 от 27.08.2025 Спирт пищевой Люкс 1600 дал</t>
  </si>
  <si>
    <t>№ 7923843 от 27.08.2025 спирт пищевой Люкс 1600 дал</t>
  </si>
  <si>
    <t>№ 7983389 от 03.10.2025 спирт пищевой Люкс 3200 дал</t>
  </si>
  <si>
    <t>"FRESH LAB" MAS'ULIYATI CHEKLANGAN JAMIYAT</t>
  </si>
  <si>
    <t>"KANTEKS INVEST" mas‘uliyati cheklangan jamiyati</t>
  </si>
  <si>
    <t>"KARVON" mas'uliyati cheklangan jamiyati</t>
  </si>
  <si>
    <t>№ 7941473 от 08.09.2025 Спирт пищевой Люкс 3200 дал</t>
  </si>
  <si>
    <t>№ 8038208 от 28.10.2025 спирт пищевой Альфа 6400 дал</t>
  </si>
  <si>
    <t>"LAFZ" mas'uliyati cheklangan jamiyati</t>
  </si>
  <si>
    <t>"MAXIMED" MAS'ULIYATI CHEKLANGAN JAMIYAT</t>
  </si>
  <si>
    <t>"MNTYB" mas‘uliyati cheklangan jamiyati</t>
  </si>
  <si>
    <t>"PARLAK AMBALAJ" mas‘uliyati cheklangan jamiyati</t>
  </si>
  <si>
    <t>№ 8113322 от 18.12.2025 Спирт пищевой Альфа 3200 дал</t>
  </si>
  <si>
    <t>№ 8113952 от 18.12.2025 спирт пищевой Альфа 3200 дал</t>
  </si>
  <si>
    <t>"QARATAW VINOZAVODI" MAS'ULIYATI CHEKLANGAN JAMIYAT</t>
  </si>
  <si>
    <t>№ 8136559 от 29.12.2025 спирт пищевой Люкс 4400 дал Форвард</t>
  </si>
  <si>
    <t>"SERENE HEALTHCARE" MAS`ULIYATI CHEKLANGAN JAMIYAT XORIJIY KORXONA</t>
  </si>
  <si>
    <t>№ 8129214 от 25.12.2025 спирт пищевой Люкс 400 дал</t>
  </si>
  <si>
    <t>MChJ DENTAFILL PLYUS</t>
  </si>
  <si>
    <t>№ 35-юрс от 12.02.2025 Пар товарный</t>
  </si>
  <si>
    <t>№ 00000004 от 01.11.2025 Пар товарный</t>
  </si>
  <si>
    <t>№ 44-юрс  от 30.10.2025 За отопления</t>
  </si>
  <si>
    <t>ТОО  "Бюлер Сервис Казахстан"</t>
  </si>
  <si>
    <t>ТОО "Grain Trade Export"</t>
  </si>
  <si>
    <t>№ 16/07 от 16.07.2025 Пшеница 4-го класса 5130 тн</t>
  </si>
  <si>
    <t>"CAPITAL GATE" MAS'ULIYATI CHEKLANGAN JAMIYAT</t>
  </si>
  <si>
    <t>№ 1 от 05.05.2025 Брокерские услуги</t>
  </si>
  <si>
    <t>"DAVR IFTIXORI" Масъулияти чекланган жамияти</t>
  </si>
  <si>
    <t>№ ДИ/281 от 10.11.2025 Услуга декларанта</t>
  </si>
  <si>
    <t>№ 2025-05-01/ТОот 23.04.2025 Услуги по расходомера</t>
  </si>
  <si>
    <t>№ 6/К от 17.07.2025 Оценки системы корпоративного управления</t>
  </si>
  <si>
    <t>"UNITEST" mas`uliyati cheklangan jamiyati</t>
  </si>
  <si>
    <t>"UZGPS" MAS'ULIYATI CHEKLANGAN JAMIYAT</t>
  </si>
  <si>
    <t>U-24/484-40 UZGPS</t>
  </si>
  <si>
    <t>№ 1 от 03.01.2025 Юрист</t>
  </si>
  <si>
    <t>№ 40931943 от 24.01.2025 Интернет Corporate-7 100 Mb/s, Corporate-4 20 Mb/s</t>
  </si>
  <si>
    <t>DAVLAT XIZMATLARI AGENTLIGI davlat muassasasi</t>
  </si>
  <si>
    <t>Договор 383 от 25.12.2025 Объявления нарх ошиши</t>
  </si>
  <si>
    <t>MChJ GAROV-TARAQQIYOT NKM</t>
  </si>
  <si>
    <t>№ 9Y-605 от 20.05.2025 услуги по ККМ SIMURG 001</t>
  </si>
  <si>
    <t>O'z kasaba uyushmalari federatsiyasining Toshkent viloyati kengashi</t>
  </si>
  <si>
    <t>№ 1 от 01.01.2021 (Проф.взносы 40%)</t>
  </si>
  <si>
    <t xml:space="preserve">№ 327 от 26.12.2024 Пожарная безопасность </t>
  </si>
  <si>
    <t>№ 252-юрс от 17.09.2025 Охрана объекта</t>
  </si>
  <si>
    <t>Договор 25-034 от 21.01.2025 Аудиторские услуги по КПЭ</t>
  </si>
  <si>
    <t>Договор 25-144 от 07.10.2025 Аудиторские услуги НСБУ 2025</t>
  </si>
  <si>
    <t>ИП ZAMONOVA SADAF ASATILLOYEVNA</t>
  </si>
  <si>
    <t>Казначейство Министерство Финансов Республики Узбекистон</t>
  </si>
  <si>
    <t>Профком АО " БИОКИМЕ"</t>
  </si>
  <si>
    <t>№ 1 от 01.01.2021 (Проф.взносы 1%)</t>
  </si>
  <si>
    <t>№ 2 от 01.01.2021 (Физ.меропр. 0,3%)</t>
  </si>
  <si>
    <t>№ 4 от 01.01.2021 (Проф.взносы 60%)</t>
  </si>
  <si>
    <t>№ 205 от 01.08.2025 Тех обслуживание систем ППА</t>
  </si>
  <si>
    <t>"O‘ZENERGOSOTISH" AKSIYADORLIK JAMIYATI</t>
  </si>
  <si>
    <t>№ 311017 от 02.10.2025 КВАР/Ч</t>
  </si>
  <si>
    <t>№ 311017 от 02.10.2025 Электроэнергии</t>
  </si>
  <si>
    <t>№ 11090006 от 19.12.2024 Газ очистной</t>
  </si>
  <si>
    <t>Хом аше, материаллар сотиб олиш буйича шартномалар рўйхати</t>
  </si>
  <si>
    <t xml:space="preserve">2026 йилнинг январь-март ҳолатига  </t>
  </si>
  <si>
    <t>№ М-218/26 от 27.01.2026 Смазка</t>
  </si>
  <si>
    <t>Обороты за 21.01.26 - 31.01.26</t>
  </si>
  <si>
    <t>Обороты за 01.01.26 - 10.01.26</t>
  </si>
  <si>
    <t>Обороты за 11.01.26 - 20.01.26</t>
  </si>
  <si>
    <t>Обороты за 01.02.26 - 10.02.26</t>
  </si>
  <si>
    <t>Обороты за 11.02.26 - 20.02.26</t>
  </si>
  <si>
    <t>Обороты за 21.02.26 - 28.02.26</t>
  </si>
  <si>
    <t>Обороты за 01.03.26 - 10.03.26</t>
  </si>
  <si>
    <t>Обороты за 11.03.26 - 20.03.26</t>
  </si>
  <si>
    <t>Обороты за 21.03.26 - 31.03.26</t>
  </si>
  <si>
    <t>№ 25 от 08.01.2026 Сжиженный газ 1,5 тн.</t>
  </si>
  <si>
    <t>"DIESEL PARTS" MAS'ULIYATI CHEKLANGAN JAMIYAT</t>
  </si>
  <si>
    <t>№ 91 от 27.03.2026 Генератор цилиндр Кара га</t>
  </si>
  <si>
    <t>"EASY TREND" MAS'ULIYATI CHEKLANGAN JAMIYAT</t>
  </si>
  <si>
    <t>№ 18 от 19.02.2026 Дорожная сетка 1000шт</t>
  </si>
  <si>
    <t>№ 29 от 17.03.2026 Дорожная сетка 550шт</t>
  </si>
  <si>
    <t>№ 11-2026 от 16.01.2026 Стекловата 15 рулон</t>
  </si>
  <si>
    <t>"EXCLUSIVE-OIL-GROUP" MAS'ULIYATI CHEKLANGAN JAMIYAT</t>
  </si>
  <si>
    <t>№ 8161623 от 14.01.2026 Масло гидравлическое 205л</t>
  </si>
  <si>
    <t>"EXPRESS OIL TRADE" MAS'ULIYATI CHEKLANGAN JAMIYAT</t>
  </si>
  <si>
    <t>№ 3 от 18.02.2026 Щебен 120м3</t>
  </si>
  <si>
    <t>№ 5 от 16.03.2026 Щебен 600м3</t>
  </si>
  <si>
    <t>№ 10 от 24.02.2026 Медикаменты</t>
  </si>
  <si>
    <t>№ 395 от 23.02.2026 Стройматериалы</t>
  </si>
  <si>
    <t>№ 432 от 24.02.2026 Трубы фитинги ХВС</t>
  </si>
  <si>
    <t>№ 52 от 12.01.2026 Строительный материалы</t>
  </si>
  <si>
    <t>№ IG-1471 от 02.03.2026 Электрод УОНИ 300кг</t>
  </si>
  <si>
    <t>№ 25 от 04.02.2026 Бетон</t>
  </si>
  <si>
    <t>"MONOLIT INC" MAS'ULIYATI CHEKLANGAN JAMIYAT</t>
  </si>
  <si>
    <t>№ 01E2026 от 26.01.2026 Автомад,подрезетник,электрод,диск отрезной</t>
  </si>
  <si>
    <t>№ 100-18 от 11.02.2026 Гипохлорит натрия 16%-17% 20000кг</t>
  </si>
  <si>
    <t>№ 100-20 от 23.02.2026 Сода каустическая 1000кг</t>
  </si>
  <si>
    <t>№ 170 от 22.01.2026 Арматура,Лист</t>
  </si>
  <si>
    <t>№ 336 от 24.03.2026 Огнетушитель шланг пожарный</t>
  </si>
  <si>
    <t>"PRIOR WATER" OILAVIY KORXONA</t>
  </si>
  <si>
    <t>№ 2 от 07.01.2026 Питовая вода 5000шт</t>
  </si>
  <si>
    <t>"PROFESSIONAL CABLE" MAS'ULIYATI CHEKLANGAN JAMIYAT</t>
  </si>
  <si>
    <t>№ 95 от 28.01.2026 Запчасти электро товары</t>
  </si>
  <si>
    <t>"RENAISSANCE PRODUCTION" MAS'ULIYATI CHEKLANGAN JAMIYAT</t>
  </si>
  <si>
    <t>№ 15 от 19.01.2026 Тринатрийфосфат 400кг</t>
  </si>
  <si>
    <t>№ В-35 от 02.02.2026 электроды 50 кг</t>
  </si>
  <si>
    <t>"TEXNOHIM PLUS" MAS'ULIYATI CHEKLANGAN JAMIYAT</t>
  </si>
  <si>
    <t>№ 128-26 от 02.03.2026 Термометр ртутный 3шт</t>
  </si>
  <si>
    <t>"VERTEX DEVELOP GROUP" xususiy korxonasi</t>
  </si>
  <si>
    <t>№ VDG-1131 от 02.03.2026 Круг абразивный 50шт</t>
  </si>
  <si>
    <t>№ 06/02 от 06.02.2026 Унитаз,шланг,герметик</t>
  </si>
  <si>
    <t>№ 8158255 от 13.01.2026 Медный купорос 100кг</t>
  </si>
  <si>
    <t>№ 7 от 24.02.2026 Аккумулятор 100А 2шт</t>
  </si>
  <si>
    <t>№ 12/11 ПШ от 12.11.2025 Пшеница 4-кл 6060 тн</t>
  </si>
  <si>
    <t>№ 3 от 19.01.2026 Бланк Накладная</t>
  </si>
  <si>
    <t xml:space="preserve">№ 8145832 от 06.01.2026 пшеница 4 класса 1000тн </t>
  </si>
  <si>
    <t xml:space="preserve">№ 8178599 от 23.01.2026 пшеница 4 класса 1000тн </t>
  </si>
  <si>
    <t xml:space="preserve">№ 8190153 от 30.01.2026 пшеница 4 класса 1000тн </t>
  </si>
  <si>
    <t xml:space="preserve">№ 8217244 от 13.02.2026 пшеница 4 класса 1000тн </t>
  </si>
  <si>
    <t>№ 34 от 12.02.2026 Реле</t>
  </si>
  <si>
    <t>№ 41 от 02.03.2026 Блок питания,Сирена</t>
  </si>
  <si>
    <t>№ 75 от 25.02.2026 Ремен,паронит,техпластина</t>
  </si>
  <si>
    <t>MCHJ NEW FORMAT-TASHKENT</t>
  </si>
  <si>
    <t>№ СИЗ-117 от 27.03.2026 Наушники очки защитные</t>
  </si>
  <si>
    <t>№ 101 от 20.01.2026 масло гидравлическое 54литр</t>
  </si>
  <si>
    <t>№ 06/01-ф от 06.01.2026 Химикаты</t>
  </si>
  <si>
    <t>№ 32 от 08.01.2026 Кислород 4800м3</t>
  </si>
  <si>
    <t>№ TPR-158-26 от 19.01.2026 Буферний раствор технический PH</t>
  </si>
  <si>
    <t>XK GRAFIMEX</t>
  </si>
  <si>
    <t>№ 8 от 11.02.2026 Диаграммный реестр 2190 -3000шт</t>
  </si>
  <si>
    <t>№ 7 от 16.01.2026 подшипник31шт</t>
  </si>
  <si>
    <t>№ 8211032 от 11.02.2026 Спирт технический 40 дал</t>
  </si>
  <si>
    <t>№ 8304773 от 24.03.2026 спирт пищевой Альфа 300 дал</t>
  </si>
  <si>
    <t xml:space="preserve">№ 8219052 от 16.02.2026 спирт пищевой Альфа 100 дал </t>
  </si>
  <si>
    <t>№ 8131933 от 26.12.2025 спирт пищевой Альфа 48000 дал</t>
  </si>
  <si>
    <t>№ 8202111 от 05.02.2026 спирт пищевой Альфа 48000 дал</t>
  </si>
  <si>
    <t>№ 8239993 от 25.02.2026 спирт пищевой Альфа 48000 дал</t>
  </si>
  <si>
    <t>№ 8305401 от 24.03.2026 Спирт пищевой Альфа 48000 дал</t>
  </si>
  <si>
    <t>№ 8140510 от 30.12.2025 спирт пищевой Альфа 3200 дал</t>
  </si>
  <si>
    <t>№ 8146586 от 06.01.2026 спирт пищевой Альфа 3200 дал</t>
  </si>
  <si>
    <t>№ 8173437 от 21.01.2026 спирт пищевой Альфа 3200 дал</t>
  </si>
  <si>
    <t>№ 8186413 от 28.01.2026 спирт пищевой Альфа 3200 дал</t>
  </si>
  <si>
    <t>№ 8279968 от 13.03.2026 спирт пищевой Альфа 3200 дал</t>
  </si>
  <si>
    <t>№ 8308645 от 25.03.2026 спирт пищевой Альфа 3200 дал</t>
  </si>
  <si>
    <t>№ 8138855 от 30.12.2025 Спирт пищевой Альфа 50 дал</t>
  </si>
  <si>
    <t>№ 8190154 от 30.01.2026 спирт пищевой Альфа 50 дал</t>
  </si>
  <si>
    <t>№ 8155491 от 12.01.2026 Спирт технический 100 дал</t>
  </si>
  <si>
    <t>№ 8206909 от 09.02.2026 спирт технический 100 дал</t>
  </si>
  <si>
    <t>№ 8227732 от 19.02.2026 спирт пищевой Альфа 50 дал</t>
  </si>
  <si>
    <t>№ 1-юрс от 05.01.2026 Барда 146 574 тн</t>
  </si>
  <si>
    <t>№ 59-юрс от 25.12.2025 Пар товарный 21 600ГКал</t>
  </si>
  <si>
    <t>"BOTTLE BUSINESS CLASS" MAS'ULIYATI CHEKLANGAN JAMIYAT</t>
  </si>
  <si>
    <t>№ 04/02-1 от 04.02.2026 Уступка долга Филатова</t>
  </si>
  <si>
    <t>"COLD FIRE" mas`uliyati cheklangan jamiyati</t>
  </si>
  <si>
    <t xml:space="preserve">№ 8 от 06.02.2026 транспорт хизмати </t>
  </si>
  <si>
    <t>№ 8202839 от 06.02.2026 спирт технический 100 дал</t>
  </si>
  <si>
    <t>№ 8313355 от 26.03.2026 спирт пищевой Альфа 2400 дал</t>
  </si>
  <si>
    <t>№ 64-юрс от 25.12.2025 Пар товарный 10 ГКал</t>
  </si>
  <si>
    <t>№ 8164694 от 16.01.2026 спирт технический 100 дал</t>
  </si>
  <si>
    <t>№ 8228745 от 19.02.2026 спирт технический 100 дал</t>
  </si>
  <si>
    <t>№ 8125378 от 24.12.2025 спирт пищевой Альфа 1600 дал</t>
  </si>
  <si>
    <t>№ 8155492 от 12.01.2026 спирт технический 500 дал</t>
  </si>
  <si>
    <t>№ 8174545 от 22.01.2026 спирт технический 500 дал</t>
  </si>
  <si>
    <t>№ 8195333 от 03.02.2026 спирт технический 500 дал</t>
  </si>
  <si>
    <t>№ 8219046 от 16.02.2026 спирт технический 500 дал</t>
  </si>
  <si>
    <t>№ 8227696 от 19.02.2026 спирт технический 500 дал</t>
  </si>
  <si>
    <t>№ 8266750 от 10.03.2026 спирт технический 500 дал</t>
  </si>
  <si>
    <t>№ 8307821 от 25.03.2026 спирт технический 500 дал</t>
  </si>
  <si>
    <t>№ 8179607 от 26.01.2026 спирт пищевой Альфа 100 дал</t>
  </si>
  <si>
    <t>№ 8307840 от 25.03.2026 Спирт пищевой Альфа 30 дал</t>
  </si>
  <si>
    <t>№ 8171130 от 20.01.2026 Cпирт пищевой Альфа 300 дал</t>
  </si>
  <si>
    <t>№ 8275148 от 12.03.2026 спирт пищевой альфа 400 дал</t>
  </si>
  <si>
    <t>№ 8224917 от 18.02.2026 спирт технический 90 дал</t>
  </si>
  <si>
    <t>№ 9 от 19.02.2026 транспорт хизмати</t>
  </si>
  <si>
    <t>№ 8208230 от 10.02.2026 спирт пищевой Альфа 40 дал</t>
  </si>
  <si>
    <t>№ 8264513 от 06.03.2026 спирт пищевой Альфа 40 дал</t>
  </si>
  <si>
    <t>№ 8155525 от 12.01.2026 спирт пищевой Альфа 50 дал</t>
  </si>
  <si>
    <t>№ 8192717 от 02.02.2026 спирт пищевой Альфа 50 дал</t>
  </si>
  <si>
    <t>№ 8233374 от 23.02.2026 спирт пищевой Альфа 50 дал</t>
  </si>
  <si>
    <t>№ 8307839 от 25.03.2026 спирт пищевой Альфа 50 дал</t>
  </si>
  <si>
    <t>№ 10  от 20.02.2026 транспорт хизмати</t>
  </si>
  <si>
    <t>№ 8224918 от 18.02.2026 спирт технический 100 дал</t>
  </si>
  <si>
    <t>№ 8129216 от 25.12.2025 спирт пищевой Альфа 3200 дал</t>
  </si>
  <si>
    <t>№ 8189571 от 29.01.2026 Спирт пищевой Альфа 3200 дал</t>
  </si>
  <si>
    <t>№ 8271378 от 11.03.2026 спирт пищевой Альфа 3200 дал</t>
  </si>
  <si>
    <t>№ 8160472 от 14.01.2026 Спирт пищевой Альфа 150 дал</t>
  </si>
  <si>
    <t>№ 8196870 от 03.02.2026 спирт пищевой Альфа 200 дал</t>
  </si>
  <si>
    <t>№ 8272643 от 11.03.2026 спирт пищевой альфа 100 дал</t>
  </si>
  <si>
    <t>№ 8152709 от 09.01.2026 спирт технический 100 дал</t>
  </si>
  <si>
    <t>№ 8249460 от 02.03.2026 спирт технический 100 дал</t>
  </si>
  <si>
    <t>"MEDEX TEXTILE" mas`uliyati cheklangan jamiyati</t>
  </si>
  <si>
    <t>№ 8237652 от 24.02.2026 спирт технический 10 дал</t>
  </si>
  <si>
    <t>№ 8178596 от 23.01.2026 Спирт технический 100 дал</t>
  </si>
  <si>
    <t>№ 8314346 от 26.03.2026 спирт пищевой Альфа 200 дал</t>
  </si>
  <si>
    <t>№ 8272642 от 11.03.2026 спирт пищевой 70 дал</t>
  </si>
  <si>
    <t>"NAVOIY KON-METALLURGIYA KOMBINATI" aksiyadorlik jamiyati</t>
  </si>
  <si>
    <t>№ 8156831 от 12.01.2026 спирт пищевой Альфа 280 дал</t>
  </si>
  <si>
    <t>№ 8189213 от 29.01.2026 спирт пищевой Альфа 200 дал</t>
  </si>
  <si>
    <t>№ 8237653 от 24.02.2026 спирт пищевой Альфа 200 дал</t>
  </si>
  <si>
    <t>№ 8192710 от 02.02.2026 Спирт технический 500 дал</t>
  </si>
  <si>
    <t>"NEW ASEPTIK GROUP" MAS'ULIYATI CHEKLANGAN JAMIYAT</t>
  </si>
  <si>
    <t>№ 8302689 от 24.03.2026 спирт пищевой Альфа 40 дал</t>
  </si>
  <si>
    <t>"NUTRIMED" mas‘uliyati cheklangan jamiyati</t>
  </si>
  <si>
    <t>№ 8185003 от 28.01.2026 спирт пищевой Альфа 10 дал</t>
  </si>
  <si>
    <t>"O`ZELEKTROAPPARAT-ELECTROSHIELD" aksiyadorlik jamiyati</t>
  </si>
  <si>
    <t>№ 8244231 от 26.02.2026 спирт технический 20 дал</t>
  </si>
  <si>
    <t>№ 8200538 от 05.02.2026 спирт технический 200 дал</t>
  </si>
  <si>
    <t>№ 8132565 от 26.12.2025 Спирт технический 300 дал</t>
  </si>
  <si>
    <t>№ 8169421 от 20.01.2026 Спирт технический 300 дал</t>
  </si>
  <si>
    <t>№ 8200537 от 05.02.2026 спирт технический 300 дал</t>
  </si>
  <si>
    <t>№ 8247655 от 27.02.2026 спирт технический 300 дал</t>
  </si>
  <si>
    <t>№ 8285898 от 16.03.2026 спирт технический 300 дал</t>
  </si>
  <si>
    <t>№ 2 от 06.01.2026 Хим.очищ.вода 1000 куб.м</t>
  </si>
  <si>
    <t>№ 8144911 от 05.01.2025 спирт пищевой Альфа 3200 дал</t>
  </si>
  <si>
    <t>№ 8159017 от 13.01.2026 спирт пищевой Альфа 3200 дал</t>
  </si>
  <si>
    <t xml:space="preserve">№ 8187067 от 28.01.2026 Спирт пищевой Альфа 3200 дал </t>
  </si>
  <si>
    <t>№ 8203770 от 06.02.2026 Спирт пищевой Альфа 3200 дал</t>
  </si>
  <si>
    <t>№ 8211715 от 11.02.2026 спирт пищевой Альфа 3200 дал</t>
  </si>
  <si>
    <t>№ 8256745 от 04.03.2026 спирт пищевой альфа 3200 дал</t>
  </si>
  <si>
    <t>№ 8275706 от 12.03.2026 Спирт пищевой Альфа 3200 дал</t>
  </si>
  <si>
    <t>№ 8191739 от 30.01.2026 спирт пищевой Альфа 60 дал</t>
  </si>
  <si>
    <t>№ 8294457 от 18.03.2026 спирт пищевой Альфа 3200 дал</t>
  </si>
  <si>
    <t>№ 8204520 от 06.02.2026 спирт пищевой Люкс 4400 дал</t>
  </si>
  <si>
    <t>№ 8234878 от 23.02.2026 спирт пищевой Люкс 4400 дал</t>
  </si>
  <si>
    <t>№ 8254033 от 03.03.2026 спирт технический 20 дал</t>
  </si>
  <si>
    <t>№ 8152723 от 09.01.2026 спирт пищевой Альфа 50 дал</t>
  </si>
  <si>
    <t>№ 8239523 от 25.02.2026 спирт пищевой Альфа 50 дал</t>
  </si>
  <si>
    <t>№ 8156830 от 12.01.2026 спирт пищевой Альфа 60 дал</t>
  </si>
  <si>
    <t>№ 8152726 от 09.01.2026 спирт пищевой Альфа 300 дал</t>
  </si>
  <si>
    <t>№ 8181391 от 26.01.2026 спирт пищевой Альфа 280 дал</t>
  </si>
  <si>
    <t>№ 8209624 от 10.02.2026 спирт пищевой Альфа 290 дал</t>
  </si>
  <si>
    <t>№ 8244235 от 26.02.2026 спирт пищевой альфа 200 дал</t>
  </si>
  <si>
    <t>№ 8304772 от 24.03.2026 спирт пищевой Альфа 300 дал</t>
  </si>
  <si>
    <t>"SOGDA KIMYO ZAVOD" MAS`ULIYATI CHEKLANGAN JAMIYAT</t>
  </si>
  <si>
    <t>№ 8181387 от 26.01.2026 спирт технический 10 дал</t>
  </si>
  <si>
    <t>№ 8162715 от 15.01.2026 спирт технический 50 дал</t>
  </si>
  <si>
    <t>№ 8128907 от 25.12.2025 спирт технический 200 дал</t>
  </si>
  <si>
    <t>№ 8163699 от 15.01.2026 спирт пищевой Альфа 200 дал</t>
  </si>
  <si>
    <t>№ 8288759 от 17.03.2026 Спирт пищевой Альфа 200 дал</t>
  </si>
  <si>
    <t>"TERMOTECH XPS" mas`uliyati cheklangan jamiyati</t>
  </si>
  <si>
    <t>№ 8184987 от 28.01.2026 спирт технический 300 дал</t>
  </si>
  <si>
    <t>№ 88 от 28.01.2026 (транспорт хизмати)</t>
  </si>
  <si>
    <t>№ 8184986 от 28.01.2026 спирт технический 40 дал</t>
  </si>
  <si>
    <t>№ 8270500 от 11.03.2026 спирт технический 40 дал</t>
  </si>
  <si>
    <t>№ 8217245 от 13.02.2026 Спирт пищевой Альфа 1600 дал</t>
  </si>
  <si>
    <t>№ 8195334 от 03.02.2026 спирт технический 30 дал</t>
  </si>
  <si>
    <t>"UZCANNA" MAS'ULIYATI CHEKLANGAN JAMIYAT</t>
  </si>
  <si>
    <t>№ 8314345 от 26.03.2026 спирт технический 300 дал</t>
  </si>
  <si>
    <t>№ 8247658 от 27.02.2026 спирт пищевой Альфа 50 дал</t>
  </si>
  <si>
    <t>№ 8141624 от 30.12.2025 спирт пищевой Альфа 1600 дал</t>
  </si>
  <si>
    <t>№ 8153574 от 09.01.2026 спирт пищевой Альфа 1600 дал</t>
  </si>
  <si>
    <t>№ 8220392 от 16.02.2026 спирт технический  50 дал</t>
  </si>
  <si>
    <t>№ 8156370 от 12.01.2026 спирт пищевой Люкс 17200 дал</t>
  </si>
  <si>
    <t>№ 8181076 от 26.01.2026 Спирт пищевой Люкс 13 200 дал</t>
  </si>
  <si>
    <t>№ 8214856 от 12.02.2026 Спирт пищевой Люкс 8800 дал</t>
  </si>
  <si>
    <t>№ 8256744 от 04.03.2026 спирт  пищевой Люкс 8800 дал</t>
  </si>
  <si>
    <t>№ 8303548 от 24.03.2026 спирт пищевой Люкс 17200 дал</t>
  </si>
  <si>
    <t>№ 8224916 от 18.02.2026 спирт технический 360 дал</t>
  </si>
  <si>
    <t>№ 8199406 от 04.02.2026 спирт пищевой Альфа 200 дал</t>
  </si>
  <si>
    <t>№ 3юрс от 06.01.2026 услуги по ж/д</t>
  </si>
  <si>
    <t>MChJ "DOVON"</t>
  </si>
  <si>
    <t>№ 8161530 от 14.01.2026 Спирт технический 20 дал</t>
  </si>
  <si>
    <t>№ 50-юрс от 25.12.2025 Хим.вода 4 850 куб.метр</t>
  </si>
  <si>
    <t>№ 86-юрс от 30.12.2025 Газображение 4 800 тн</t>
  </si>
  <si>
    <t>MChJ Bo`Stonliq Plasteks</t>
  </si>
  <si>
    <t>№ 8198039 от 04.02.2026 спирт технический 10 дал</t>
  </si>
  <si>
    <t>№ 8222104 от 17.02.2026 спирт пищевой Альфа 250 дал</t>
  </si>
  <si>
    <t>№ 8152725 от 09.01.2026 спирт  пищевой 300 дал</t>
  </si>
  <si>
    <t>№ 8249537 от 02.03.2026 спирт пищевой Альфа 300 дал</t>
  </si>
  <si>
    <t>№ 8152722 от 09.01.2026 Спирт пищевой Альфа 100 дал</t>
  </si>
  <si>
    <t>№ 8249536 от 02.03.2026 спирт пищевой Альфа 100 дал</t>
  </si>
  <si>
    <t>№ 87 от 19.01.2026 транспорт хизмати</t>
  </si>
  <si>
    <t>№ 8220393 от 16.02.2026 спирт пищевой Альфа 150 дал</t>
  </si>
  <si>
    <t>№ 8208220 от 10.02.2026 спирт технический 30 дал</t>
  </si>
  <si>
    <t>№ 8214665 от 12.02.2026 спирт технический 260 дал</t>
  </si>
  <si>
    <t xml:space="preserve">№ 81-юрс от 26.12.2025 Пар товарный </t>
  </si>
  <si>
    <t>№ MB-092025 от 12.11.2025 Услуга выполнения работ</t>
  </si>
  <si>
    <t xml:space="preserve">ИТОГО </t>
  </si>
  <si>
    <t>в валюте, доллар США</t>
  </si>
  <si>
    <t>"ARTCELL TELECOM" MAS'ULIYATI CHEKLANGAN JAMIYAT</t>
  </si>
  <si>
    <t>№ 11/2026 от 12.03.2026 Лабораторные испытания на электрооборудования</t>
  </si>
  <si>
    <t>№ 9/26 от 06.03.2026 кап. ремонт эл.дв.</t>
  </si>
  <si>
    <t>"BOILER ENGINEERING COMPANY" mas‘uliyati cheklangan jamiyati</t>
  </si>
  <si>
    <t>№ 02-512-014 от 18.12.2025 кап ремонт парового котла</t>
  </si>
  <si>
    <t>"CHEGARA SERVIS" MAS'ULIYATI CHEKLANGAN JAMIYAT</t>
  </si>
  <si>
    <t>№ 117/1 от 26.12.2025 Ремонт пропановых баллон</t>
  </si>
  <si>
    <t>№ 9 от 06.01.2026 вывоза мусора</t>
  </si>
  <si>
    <t>№ 216 от 21.11.2025 Ремонт кислородных балон</t>
  </si>
  <si>
    <t>№ 26/1 от 08.01.2026 Дератизация Дезинсекция ХДС</t>
  </si>
  <si>
    <t>"IDEAL SERVICE STAFF" MAS`ULIYATI CHEKLANGAN JAMIYAT</t>
  </si>
  <si>
    <t>№ 2/S от 09.01.2026 Тех.обслуживание 10 687 DCA ISUZU</t>
  </si>
  <si>
    <t>№ 43-01-55/0000003-2026 от 14.01.2026 Сугурта</t>
  </si>
  <si>
    <t>26-103-255324 от 02.03.2026г Поверка СИ Мерник,Диф манометр</t>
  </si>
  <si>
    <t>№ 26-001-257123 от 11.03.2026 Поверка весы</t>
  </si>
  <si>
    <t>№ 26-103-256936 от 10.03.2026 Поверка манометр,ваккуметр</t>
  </si>
  <si>
    <t>№ OSG-TS-21/01/2026 от 21.01.2026 web sayt</t>
  </si>
  <si>
    <t>"SUPERIOR IN-BUSINESS" MAS'ULIYATI CHEKLANGAN JAMIYAT</t>
  </si>
  <si>
    <t>№ 22/01-Тех от 22.01.2026 Услуга кран</t>
  </si>
  <si>
    <t>№ 220-H от 15.01.2026 сертификат градирня</t>
  </si>
  <si>
    <t>№ 26 от 05.11.2025 ГАЗЕТЫ ПО ПОДПИСКЕ</t>
  </si>
  <si>
    <t>№ 237345668 от 30.12.2025 Кадастр паспортини руйхатдан утказиш</t>
  </si>
  <si>
    <t>№ 64910940479735 от 16.03.2026 Истеъмол ва техник этил спирти учун лицензия</t>
  </si>
  <si>
    <t>№ 93942180644810 от 16.03.2026 Истеъмол ва техник этил спирти учун лицензия</t>
  </si>
  <si>
    <t>№ 2 от 20.01.2026 Хим и бак анализ воды</t>
  </si>
  <si>
    <t>№ 139/25СО от 16.12.2025 Тех.обсл.компресс.установ.</t>
  </si>
  <si>
    <t>1 от 24.12.2025 тех.обс.лифтов</t>
  </si>
  <si>
    <t>№ 9 от 06.02.2026 Замена кнопка лифта</t>
  </si>
  <si>
    <t>№ 08/26 от 07.11.2025 Подписка газет и журналов на 2026 год</t>
  </si>
  <si>
    <t>MCHJ NEFTEGAZ GLOBAL NORM</t>
  </si>
  <si>
    <t>№ 03-26/NGN от 12.01.2026 Норма бензина</t>
  </si>
  <si>
    <t>№ ОП000540 от 04.11.2025 Подписка "Норма"</t>
  </si>
  <si>
    <t>№ 20260101199 от 12.01.2026 ИКР</t>
  </si>
  <si>
    <t>№ 20260200471 от 06.01.2026 АКД</t>
  </si>
  <si>
    <t>№ 28 от 10.02.2026 Анализ кач-во пшеницы</t>
  </si>
  <si>
    <t xml:space="preserve">№ 404 от 16.02.2026 Услуги СЭС </t>
  </si>
  <si>
    <t>№ 424/13 от 21.01.2026 Статистика</t>
  </si>
  <si>
    <t>№ 50/02 от 05.03.2026 ТО Калибровка автовесов и весы</t>
  </si>
  <si>
    <t>№ 2/26 от 16.01.2026 Трансформация МСФО</t>
  </si>
  <si>
    <t>№ 3 от 12.01.2026 Хранение документа ОПИС 2 2026г</t>
  </si>
  <si>
    <t>№ 26-038 от 09.02.2026 МСФО 2025г</t>
  </si>
  <si>
    <t>№ 01 от 09.01.2026 Вып.работ и сопр.прогр.обесп.1с83 3,0</t>
  </si>
  <si>
    <t>№ 40499290 от 03.03.2026 Нотариус тулови</t>
  </si>
  <si>
    <t>№ ОФЕРТА от 26.09.2025 Услуга кассовая аппарата ФМО</t>
  </si>
  <si>
    <t>ТГФ KAPITALBANK TOSHKENT SHAHAR FILIALI</t>
  </si>
  <si>
    <t>Договор 31 от 25.08.21 Услуги банка по Overnight сбер.депозиту 3%</t>
  </si>
  <si>
    <t>Реестр совершенных сделок в портале xarid.uzex.uz  за за  январь-март 2026 года AO "BIOKIMYO"</t>
  </si>
  <si>
    <t xml:space="preserve">за   январь-март 2026 года  </t>
  </si>
  <si>
    <t>за январь-март 2026 года</t>
  </si>
  <si>
    <t>Прямые закупки за  январь-март 2026 года.xarid.uz.ex</t>
  </si>
  <si>
    <t>Реестр совершенных сделок в портале xt-xarid. аукцион  за январь-март 2026 года AO "BIOKIMYO"</t>
  </si>
  <si>
    <t>Реестр совершенных сделок в портале cooperation.uz  за январь-март  2026 года AO "BIOKIMYO"</t>
  </si>
  <si>
    <t>31.03.2026</t>
  </si>
  <si>
    <t>Узэнергосозлаш МЧЖ</t>
  </si>
  <si>
    <t>30.03.2026</t>
  </si>
  <si>
    <t>26.03.2026</t>
  </si>
  <si>
    <t>"UZCANNA"  MCHJ QK</t>
  </si>
  <si>
    <t>25.03.2026</t>
  </si>
  <si>
    <t>24.03.2026</t>
  </si>
  <si>
    <t>NEW ASEPTIK GROUP MCHJ</t>
  </si>
  <si>
    <t>18.03.2026</t>
  </si>
  <si>
    <t>17.03.2026</t>
  </si>
  <si>
    <t>16.03.2026</t>
  </si>
  <si>
    <t>13.03.2026</t>
  </si>
  <si>
    <t>12.03.2026</t>
  </si>
  <si>
    <t>11.03.2026</t>
  </si>
  <si>
    <t>10.03.2026</t>
  </si>
  <si>
    <t>06.03.2026</t>
  </si>
  <si>
    <t>04.03.2026</t>
  </si>
  <si>
    <t>03.03.2026</t>
  </si>
  <si>
    <t>02.03.2026</t>
  </si>
  <si>
    <t>27.02.2026</t>
  </si>
  <si>
    <t>26.02.2026</t>
  </si>
  <si>
    <t>"SANOAT ENERGETIKA GURUHI" MCHJ XK</t>
  </si>
  <si>
    <t>"O`ZELEKRTOAPPARAT-ELECTROSHIELD" AJ</t>
  </si>
  <si>
    <t>25.02.2026</t>
  </si>
  <si>
    <t>24.02.2026</t>
  </si>
  <si>
    <t>Masuliyati cheklangan jamiyat shaklidagi "MEDEX TEXTILE" xorijiy korxonasi</t>
  </si>
  <si>
    <t>23.02.2026</t>
  </si>
  <si>
    <t>19.02.2026</t>
  </si>
  <si>
    <t>АО ISSIQLIK ELEKTR STANSIYALARI</t>
  </si>
  <si>
    <t>18.02.2026</t>
  </si>
  <si>
    <t>17.02.2026</t>
  </si>
  <si>
    <t>16.02.2026</t>
  </si>
  <si>
    <t>13.02.2026</t>
  </si>
  <si>
    <t>12.02.2026</t>
  </si>
  <si>
    <t>11.02.2026</t>
  </si>
  <si>
    <t>10.02.2026</t>
  </si>
  <si>
    <t>09.02.2026</t>
  </si>
  <si>
    <t>06.02.2026</t>
  </si>
  <si>
    <t>OOO "COLD FIRE"</t>
  </si>
  <si>
    <t>05.02.2026</t>
  </si>
  <si>
    <t>04.02.2026</t>
  </si>
  <si>
    <t>BO`STONLIQ - PLASTEKS МЧЖ</t>
  </si>
  <si>
    <t>03.02.2026</t>
  </si>
  <si>
    <t>02.02.2026</t>
  </si>
  <si>
    <t>30.01.2026</t>
  </si>
  <si>
    <t>29.01.2026</t>
  </si>
  <si>
    <t>28.01.2026</t>
  </si>
  <si>
    <t>NUTRIMED MCHJ</t>
  </si>
  <si>
    <t>TERMOTECH XPS MCHJ</t>
  </si>
  <si>
    <t>26.01.2026</t>
  </si>
  <si>
    <t>SOGDA KIMYO ZAVOD MCHJ</t>
  </si>
  <si>
    <t>23.01.2026</t>
  </si>
  <si>
    <t>22.01.2026</t>
  </si>
  <si>
    <t>21.01.2026</t>
  </si>
  <si>
    <t>20.01.2026</t>
  </si>
  <si>
    <t>16.01.2026</t>
  </si>
  <si>
    <t>15.01.2026</t>
  </si>
  <si>
    <t>14.01.2026</t>
  </si>
  <si>
    <t>ООО DOVON</t>
  </si>
  <si>
    <t>13.01.2026</t>
  </si>
  <si>
    <t>12.01.2026</t>
  </si>
  <si>
    <t>NAVOIY KON-METALLURGIYA KOMBINATI AJ</t>
  </si>
  <si>
    <t>09.01.2026</t>
  </si>
  <si>
    <t>06.01.2026</t>
  </si>
  <si>
    <t>05.01.2026</t>
  </si>
  <si>
    <t>200796738</t>
  </si>
  <si>
    <t>307185144</t>
  </si>
  <si>
    <t>303365026</t>
  </si>
  <si>
    <t>311994031</t>
  </si>
  <si>
    <t>304936120</t>
  </si>
  <si>
    <t>201052167</t>
  </si>
  <si>
    <t>302755704</t>
  </si>
  <si>
    <t>306349304</t>
  </si>
  <si>
    <t>303469924</t>
  </si>
  <si>
    <t>200439372</t>
  </si>
  <si>
    <t>304132703</t>
  </si>
  <si>
    <t>309498480</t>
  </si>
  <si>
    <t>309554110</t>
  </si>
  <si>
    <t>200642042</t>
  </si>
  <si>
    <t>308425864</t>
  </si>
  <si>
    <t>EXCLUSIVE-OIL-GROUP MCHJ</t>
  </si>
  <si>
    <t>309983954</t>
  </si>
  <si>
    <t>Масло минеральное гидравлическое ЛУКОЙЛ ГЕЙЗЕР СТ 46. OOO EXCLUSIVE-OIL-GROUP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</si>
</sst>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р_._-;\-* #,##0.00_р_._-;_-* &quot;-&quot;??_р_._-;_-@_-"/>
    <numFmt numFmtId="165" formatCode="#,##0.00_ ;\-#,##0.00\ "/>
    <numFmt numFmtId="166" formatCode="#,##0.000"/>
  </numFmts>
  <fonts count="55">
    <font>
      <sz val="11"/>
      <color theme="1"/>
      <name val="Calibri"/>
      <family val="2"/>
      <charset val="204"/>
      <scheme val="minor"/>
    </font>
    <font>
      <b/>
      <sz val="12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9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i/>
      <sz val="9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i/>
      <sz val="11"/>
      <name val="Calibri"/>
      <family val="2"/>
      <charset val="204"/>
    </font>
    <font>
      <b/>
      <sz val="11"/>
      <color rgb="FF0000FF"/>
      <name val="Calibri"/>
      <family val="2"/>
      <charset val="204"/>
      <scheme val="minor"/>
    </font>
    <font>
      <b/>
      <i/>
      <sz val="11"/>
      <color rgb="FF0000FF"/>
      <name val="Calibri"/>
      <family val="2"/>
      <charset val="204"/>
      <scheme val="minor"/>
    </font>
    <font>
      <i/>
      <sz val="9"/>
      <color rgb="FF0000FF"/>
      <name val="Arial"/>
      <family val="2"/>
      <charset val="204"/>
    </font>
    <font>
      <b/>
      <sz val="12"/>
      <color theme="1"/>
      <name val="Arial"/>
      <family val="2"/>
      <charset val="204"/>
    </font>
    <font>
      <sz val="11"/>
      <color rgb="FF000000"/>
      <name val="Open Sans"/>
    </font>
    <font>
      <b/>
      <sz val="20"/>
      <color theme="1"/>
      <name val="Calibri"/>
      <family val="2"/>
      <charset val="204"/>
      <scheme val="minor"/>
    </font>
    <font>
      <sz val="8"/>
      <color rgb="FF000000"/>
      <name val="Arial"/>
      <family val="2"/>
      <charset val="204"/>
    </font>
    <font>
      <b/>
      <sz val="8"/>
      <color rgb="FF262626"/>
      <name val="Roboto-Regular"/>
      <charset val="1"/>
    </font>
    <font>
      <sz val="8"/>
      <color rgb="FF262626"/>
      <name val="Roboto-Regular"/>
      <charset val="1"/>
    </font>
    <font>
      <sz val="8"/>
      <color rgb="FF000000"/>
      <name val="Roboto-Regular"/>
      <charset val="1"/>
    </font>
    <font>
      <sz val="11"/>
      <name val="Open Sans"/>
    </font>
    <font>
      <sz val="8"/>
      <color rgb="FF262626"/>
      <name val="Roboto-Regular"/>
    </font>
    <font>
      <b/>
      <sz val="28"/>
      <color theme="1"/>
      <name val="Calibri"/>
      <family val="2"/>
      <charset val="204"/>
      <scheme val="minor"/>
    </font>
    <font>
      <b/>
      <sz val="11"/>
      <name val="Open Sans"/>
    </font>
    <font>
      <sz val="10"/>
      <name val="Calibri"/>
      <family val="2"/>
      <charset val="204"/>
      <scheme val="minor"/>
    </font>
    <font>
      <sz val="11"/>
      <name val="Open Sans"/>
      <charset val="204"/>
    </font>
    <font>
      <b/>
      <sz val="12"/>
      <color theme="1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b/>
      <sz val="20"/>
      <color rgb="FF262626"/>
      <name val="Times New Roman"/>
      <family val="1"/>
      <charset val="204"/>
    </font>
    <font>
      <b/>
      <sz val="24"/>
      <color rgb="FF201D1D"/>
      <name val="Roboto-Regular"/>
      <charset val="1"/>
    </font>
    <font>
      <sz val="11"/>
      <color rgb="FF969595"/>
      <name val="Roboto-Regular"/>
      <charset val="1"/>
    </font>
    <font>
      <b/>
      <sz val="10"/>
      <color rgb="FF000000"/>
      <name val="Arial"/>
      <family val="2"/>
      <charset val="204"/>
    </font>
    <font>
      <b/>
      <sz val="11"/>
      <name val="Open Sans"/>
      <charset val="204"/>
    </font>
    <font>
      <b/>
      <sz val="10"/>
      <color theme="1"/>
      <name val="Calibri"/>
      <family val="2"/>
      <charset val="204"/>
      <scheme val="minor"/>
    </font>
    <font>
      <sz val="8"/>
      <color rgb="FF000000"/>
      <name val="Roboto-Regular"/>
    </font>
    <font>
      <sz val="11"/>
      <color rgb="FF000000"/>
      <name val="Open Sans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8"/>
      <name val="Roboto-Regular"/>
      <charset val="1"/>
    </font>
    <font>
      <sz val="10"/>
      <color rgb="FF201D1D"/>
      <name val="Calibri"/>
      <family val="2"/>
      <charset val="204"/>
      <scheme val="minor"/>
    </font>
    <font>
      <b/>
      <sz val="18"/>
      <color theme="1"/>
      <name val="Times New Roman"/>
      <family val="1"/>
      <charset val="204"/>
    </font>
    <font>
      <sz val="8"/>
      <name val="Arial"/>
      <family val="2"/>
      <charset val="204"/>
    </font>
    <font>
      <sz val="8"/>
      <name val="Roboto"/>
      <charset val="1"/>
    </font>
    <font>
      <sz val="11"/>
      <color theme="1"/>
      <name val="Open Sans"/>
      <charset val="204"/>
    </font>
    <font>
      <sz val="12"/>
      <name val="Arial"/>
      <family val="2"/>
      <charset val="204"/>
    </font>
    <font>
      <sz val="8"/>
      <name val="Arial"/>
      <family val="2"/>
    </font>
    <font>
      <sz val="8"/>
      <color indexed="21"/>
      <name val="Arial"/>
      <family val="2"/>
    </font>
    <font>
      <sz val="10"/>
      <color indexed="21"/>
      <name val="Arial"/>
      <family val="2"/>
    </font>
    <font>
      <b/>
      <sz val="8"/>
      <name val="Arial"/>
      <family val="2"/>
      <charset val="204"/>
    </font>
    <font>
      <b/>
      <sz val="10"/>
      <color indexed="21"/>
      <name val="Arial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5" tint="0.59999389629810485"/>
        <bgColor indexed="64"/>
      </patternFill>
    </fill>
  </fills>
  <borders count="20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DDDDDD"/>
      </left>
      <right style="medium">
        <color rgb="FFDDDDDD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60"/>
      </left>
      <right style="thin">
        <color indexed="60"/>
      </right>
      <top style="thin">
        <color indexed="60"/>
      </top>
      <bottom/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0"/>
      </left>
      <right style="thin">
        <color indexed="60"/>
      </right>
      <top/>
      <bottom style="thin">
        <color auto="1"/>
      </bottom>
      <diagonal/>
    </border>
  </borders>
  <cellStyleXfs count="12">
    <xf numFmtId="0" fontId="0" fillId="0" borderId="0"/>
    <xf numFmtId="164" fontId="9" fillId="0" borderId="0" applyFont="0" applyFill="0" applyBorder="0" applyAlignment="0" applyProtection="0"/>
    <xf numFmtId="0" fontId="12" fillId="0" borderId="0"/>
    <xf numFmtId="0" fontId="10" fillId="0" borderId="0"/>
    <xf numFmtId="0" fontId="32" fillId="0" borderId="0"/>
    <xf numFmtId="0" fontId="9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</cellStyleXfs>
  <cellXfs count="294">
    <xf numFmtId="0" fontId="0" fillId="0" borderId="0" xfId="0"/>
    <xf numFmtId="0" fontId="1" fillId="0" borderId="0" xfId="0" applyFont="1" applyAlignment="1">
      <alignment horizontal="centerContinuous" vertical="top" wrapText="1"/>
    </xf>
    <xf numFmtId="0" fontId="1" fillId="0" borderId="0" xfId="0" applyFont="1" applyAlignment="1">
      <alignment horizontal="centerContinuous" vertical="top"/>
    </xf>
    <xf numFmtId="0" fontId="2" fillId="0" borderId="0" xfId="0" applyFont="1" applyAlignment="1"/>
    <xf numFmtId="0" fontId="3" fillId="0" borderId="0" xfId="0" applyFont="1" applyAlignment="1"/>
    <xf numFmtId="0" fontId="4" fillId="0" borderId="0" xfId="0" applyFont="1" applyAlignment="1"/>
    <xf numFmtId="0" fontId="0" fillId="0" borderId="0" xfId="0" applyFont="1" applyAlignment="1"/>
    <xf numFmtId="0" fontId="4" fillId="0" borderId="0" xfId="0" applyFont="1" applyAlignment="1">
      <alignment horizontal="centerContinuous"/>
    </xf>
    <xf numFmtId="0" fontId="0" fillId="0" borderId="0" xfId="0" applyFont="1" applyAlignment="1">
      <alignment vertical="top"/>
    </xf>
    <xf numFmtId="0" fontId="2" fillId="0" borderId="0" xfId="0" applyFont="1" applyAlignment="1">
      <alignment horizontal="centerContinuous" vertical="top"/>
    </xf>
    <xf numFmtId="0" fontId="6" fillId="0" borderId="0" xfId="0" applyFont="1" applyAlignment="1"/>
    <xf numFmtId="0" fontId="6" fillId="0" borderId="0" xfId="0" applyFont="1" applyFill="1" applyAlignment="1">
      <alignment vertical="top"/>
    </xf>
    <xf numFmtId="0" fontId="6" fillId="0" borderId="0" xfId="0" applyFont="1" applyFill="1" applyAlignment="1"/>
    <xf numFmtId="0" fontId="1" fillId="2" borderId="1" xfId="0" applyFont="1" applyFill="1" applyBorder="1" applyAlignment="1">
      <alignment horizontal="centerContinuous" vertical="top"/>
    </xf>
    <xf numFmtId="0" fontId="4" fillId="2" borderId="1" xfId="0" applyFont="1" applyFill="1" applyBorder="1" applyAlignment="1">
      <alignment horizontal="center"/>
    </xf>
    <xf numFmtId="4" fontId="0" fillId="0" borderId="0" xfId="0" applyNumberFormat="1"/>
    <xf numFmtId="4" fontId="0" fillId="0" borderId="1" xfId="1" applyNumberFormat="1" applyFont="1" applyBorder="1"/>
    <xf numFmtId="4" fontId="0" fillId="0" borderId="1" xfId="0" applyNumberFormat="1" applyBorder="1"/>
    <xf numFmtId="0" fontId="0" fillId="0" borderId="0" xfId="0" applyAlignment="1">
      <alignment horizontal="center" vertical="center"/>
    </xf>
    <xf numFmtId="4" fontId="8" fillId="0" borderId="0" xfId="0" applyNumberFormat="1" applyFont="1"/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3" fontId="0" fillId="0" borderId="1" xfId="0" applyNumberFormat="1" applyBorder="1"/>
    <xf numFmtId="3" fontId="0" fillId="0" borderId="1" xfId="1" applyNumberFormat="1" applyFont="1" applyBorder="1"/>
    <xf numFmtId="4" fontId="4" fillId="2" borderId="1" xfId="0" applyNumberFormat="1" applyFont="1" applyFill="1" applyBorder="1"/>
    <xf numFmtId="0" fontId="11" fillId="0" borderId="0" xfId="0" applyFont="1"/>
    <xf numFmtId="0" fontId="12" fillId="0" borderId="0" xfId="2"/>
    <xf numFmtId="4" fontId="12" fillId="0" borderId="0" xfId="2" applyNumberFormat="1"/>
    <xf numFmtId="4" fontId="0" fillId="3" borderId="1" xfId="0" applyNumberFormat="1" applyFill="1" applyBorder="1"/>
    <xf numFmtId="0" fontId="12" fillId="0" borderId="0" xfId="2" applyAlignment="1">
      <alignment wrapText="1"/>
    </xf>
    <xf numFmtId="0" fontId="12" fillId="2" borderId="1" xfId="2" applyFill="1" applyBorder="1" applyAlignment="1">
      <alignment wrapText="1"/>
    </xf>
    <xf numFmtId="0" fontId="12" fillId="2" borderId="1" xfId="2" applyFill="1" applyBorder="1"/>
    <xf numFmtId="4" fontId="12" fillId="2" borderId="1" xfId="2" applyNumberFormat="1" applyFill="1" applyBorder="1"/>
    <xf numFmtId="0" fontId="13" fillId="2" borderId="1" xfId="2" applyFont="1" applyFill="1" applyBorder="1"/>
    <xf numFmtId="0" fontId="13" fillId="2" borderId="1" xfId="2" applyFont="1" applyFill="1" applyBorder="1" applyAlignment="1">
      <alignment wrapText="1"/>
    </xf>
    <xf numFmtId="4" fontId="13" fillId="2" borderId="1" xfId="2" applyNumberFormat="1" applyFont="1" applyFill="1" applyBorder="1"/>
    <xf numFmtId="4" fontId="14" fillId="0" borderId="0" xfId="2" applyNumberFormat="1" applyFont="1"/>
    <xf numFmtId="4" fontId="0" fillId="5" borderId="1" xfId="0" applyNumberFormat="1" applyFill="1" applyBorder="1" applyAlignment="1">
      <alignment horizontal="center" vertical="center" wrapText="1"/>
    </xf>
    <xf numFmtId="4" fontId="0" fillId="5" borderId="1" xfId="0" applyNumberFormat="1" applyFill="1" applyBorder="1" applyAlignment="1">
      <alignment horizontal="center" vertical="center"/>
    </xf>
    <xf numFmtId="3" fontId="4" fillId="2" borderId="1" xfId="0" applyNumberFormat="1" applyFont="1" applyFill="1" applyBorder="1"/>
    <xf numFmtId="4" fontId="15" fillId="0" borderId="1" xfId="0" applyNumberFormat="1" applyFont="1" applyBorder="1"/>
    <xf numFmtId="4" fontId="15" fillId="0" borderId="1" xfId="0" applyNumberFormat="1" applyFont="1" applyBorder="1" applyAlignment="1">
      <alignment horizontal="center" vertical="center"/>
    </xf>
    <xf numFmtId="4" fontId="15" fillId="0" borderId="1" xfId="1" applyNumberFormat="1" applyFont="1" applyBorder="1"/>
    <xf numFmtId="4" fontId="15" fillId="0" borderId="0" xfId="0" applyNumberFormat="1" applyFont="1"/>
    <xf numFmtId="0" fontId="16" fillId="0" borderId="0" xfId="0" applyFont="1" applyAlignment="1"/>
    <xf numFmtId="4" fontId="10" fillId="0" borderId="1" xfId="0" applyNumberFormat="1" applyFont="1" applyBorder="1" applyAlignment="1">
      <alignment vertical="top" wrapText="1"/>
    </xf>
    <xf numFmtId="4" fontId="13" fillId="0" borderId="0" xfId="2" applyNumberFormat="1" applyFont="1"/>
    <xf numFmtId="0" fontId="12" fillId="0" borderId="1" xfId="2" applyBorder="1"/>
    <xf numFmtId="4" fontId="0" fillId="3" borderId="1" xfId="0" applyNumberFormat="1" applyFill="1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0" fontId="18" fillId="0" borderId="0" xfId="0" applyFont="1" applyAlignment="1"/>
    <xf numFmtId="0" fontId="0" fillId="0" borderId="0" xfId="0" applyAlignment="1">
      <alignment wrapText="1"/>
    </xf>
    <xf numFmtId="0" fontId="0" fillId="0" borderId="4" xfId="0" applyBorder="1"/>
    <xf numFmtId="0" fontId="0" fillId="0" borderId="4" xfId="0" applyBorder="1" applyAlignment="1">
      <alignment wrapText="1"/>
    </xf>
    <xf numFmtId="0" fontId="11" fillId="0" borderId="4" xfId="0" applyFont="1" applyBorder="1"/>
    <xf numFmtId="4" fontId="11" fillId="0" borderId="4" xfId="0" applyNumberFormat="1" applyFont="1" applyBorder="1"/>
    <xf numFmtId="3" fontId="0" fillId="0" borderId="0" xfId="0" applyNumberFormat="1"/>
    <xf numFmtId="0" fontId="6" fillId="0" borderId="0" xfId="0" applyFont="1" applyAlignment="1">
      <alignment vertical="top" wrapText="1"/>
    </xf>
    <xf numFmtId="0" fontId="3" fillId="0" borderId="0" xfId="0" applyFont="1" applyAlignment="1">
      <alignment horizontal="centerContinuous" vertical="top" wrapText="1"/>
    </xf>
    <xf numFmtId="0" fontId="0" fillId="0" borderId="0" xfId="0" applyAlignment="1">
      <alignment horizontal="center"/>
    </xf>
    <xf numFmtId="0" fontId="24" fillId="0" borderId="4" xfId="0" applyFont="1" applyFill="1" applyBorder="1" applyAlignment="1">
      <alignment horizontal="left" vertical="center" wrapText="1"/>
    </xf>
    <xf numFmtId="0" fontId="21" fillId="2" borderId="4" xfId="0" applyFont="1" applyFill="1" applyBorder="1" applyAlignment="1">
      <alignment horizontal="left" vertical="top"/>
    </xf>
    <xf numFmtId="0" fontId="22" fillId="2" borderId="4" xfId="0" applyFont="1" applyFill="1" applyBorder="1" applyAlignment="1">
      <alignment horizontal="left" vertical="top" wrapText="1"/>
    </xf>
    <xf numFmtId="0" fontId="22" fillId="2" borderId="4" xfId="0" applyFont="1" applyFill="1" applyBorder="1" applyAlignment="1">
      <alignment horizontal="center" vertical="top" wrapText="1"/>
    </xf>
    <xf numFmtId="0" fontId="22" fillId="2" borderId="4" xfId="0" applyFont="1" applyFill="1" applyBorder="1" applyAlignment="1">
      <alignment horizontal="center" vertical="center" wrapText="1"/>
    </xf>
    <xf numFmtId="0" fontId="24" fillId="0" borderId="4" xfId="0" applyFont="1" applyFill="1" applyBorder="1" applyAlignment="1">
      <alignment horizontal="center" vertical="center" wrapText="1"/>
    </xf>
    <xf numFmtId="0" fontId="21" fillId="2" borderId="4" xfId="0" applyFont="1" applyFill="1" applyBorder="1" applyAlignment="1">
      <alignment horizontal="center" vertical="center"/>
    </xf>
    <xf numFmtId="0" fontId="23" fillId="0" borderId="4" xfId="0" applyFont="1" applyFill="1" applyBorder="1" applyAlignment="1">
      <alignment horizontal="left" vertical="top" wrapText="1"/>
    </xf>
    <xf numFmtId="0" fontId="0" fillId="0" borderId="0" xfId="0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4" fontId="11" fillId="0" borderId="0" xfId="0" applyNumberFormat="1" applyFont="1"/>
    <xf numFmtId="0" fontId="3" fillId="0" borderId="0" xfId="0" applyFont="1" applyFill="1" applyAlignment="1">
      <alignment vertical="top"/>
    </xf>
    <xf numFmtId="4" fontId="4" fillId="0" borderId="4" xfId="0" applyNumberFormat="1" applyFont="1" applyBorder="1" applyAlignment="1"/>
    <xf numFmtId="0" fontId="1" fillId="2" borderId="4" xfId="0" applyFont="1" applyFill="1" applyBorder="1" applyAlignment="1">
      <alignment horizontal="centerContinuous" vertical="top"/>
    </xf>
    <xf numFmtId="0" fontId="4" fillId="2" borderId="4" xfId="0" applyFont="1" applyFill="1" applyBorder="1" applyAlignment="1">
      <alignment horizontal="center"/>
    </xf>
    <xf numFmtId="0" fontId="4" fillId="0" borderId="4" xfId="0" applyFont="1" applyBorder="1" applyAlignment="1">
      <alignment vertical="top"/>
    </xf>
    <xf numFmtId="4" fontId="0" fillId="0" borderId="0" xfId="0" applyNumberFormat="1" applyBorder="1" applyAlignment="1">
      <alignment horizontal="center" vertical="center"/>
    </xf>
    <xf numFmtId="0" fontId="26" fillId="6" borderId="4" xfId="0" applyFont="1" applyFill="1" applyBorder="1" applyAlignment="1">
      <alignment horizontal="left" vertical="top" wrapText="1"/>
    </xf>
    <xf numFmtId="14" fontId="26" fillId="6" borderId="4" xfId="0" applyNumberFormat="1" applyFont="1" applyFill="1" applyBorder="1" applyAlignment="1">
      <alignment horizontal="left" vertical="top" wrapText="1"/>
    </xf>
    <xf numFmtId="4" fontId="26" fillId="6" borderId="4" xfId="0" applyNumberFormat="1" applyFont="1" applyFill="1" applyBorder="1" applyAlignment="1">
      <alignment horizontal="right" vertical="top" wrapText="1"/>
    </xf>
    <xf numFmtId="0" fontId="3" fillId="2" borderId="1" xfId="0" applyFont="1" applyFill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center" vertical="center"/>
    </xf>
    <xf numFmtId="4" fontId="0" fillId="0" borderId="0" xfId="0" applyNumberFormat="1" applyBorder="1" applyAlignment="1">
      <alignment horizontal="center" vertical="center"/>
    </xf>
    <xf numFmtId="0" fontId="0" fillId="0" borderId="4" xfId="0" applyBorder="1" applyAlignment="1">
      <alignment horizontal="left"/>
    </xf>
    <xf numFmtId="0" fontId="23" fillId="0" borderId="4" xfId="0" applyFont="1" applyFill="1" applyBorder="1" applyAlignment="1">
      <alignment horizontal="center" vertical="top" wrapText="1"/>
    </xf>
    <xf numFmtId="0" fontId="10" fillId="0" borderId="0" xfId="3"/>
    <xf numFmtId="0" fontId="28" fillId="0" borderId="4" xfId="3" applyFont="1" applyFill="1" applyBorder="1" applyAlignment="1">
      <alignment horizontal="center" vertical="center" wrapText="1"/>
    </xf>
    <xf numFmtId="0" fontId="29" fillId="0" borderId="0" xfId="3" applyFont="1" applyFill="1"/>
    <xf numFmtId="0" fontId="25" fillId="0" borderId="4" xfId="3" applyFont="1" applyFill="1" applyBorder="1" applyAlignment="1">
      <alignment horizontal="center" vertical="center" wrapText="1"/>
    </xf>
    <xf numFmtId="4" fontId="25" fillId="0" borderId="4" xfId="3" applyNumberFormat="1" applyFont="1" applyFill="1" applyBorder="1" applyAlignment="1">
      <alignment horizontal="center" vertical="center" wrapText="1"/>
    </xf>
    <xf numFmtId="0" fontId="10" fillId="0" borderId="4" xfId="3" applyFill="1" applyBorder="1"/>
    <xf numFmtId="4" fontId="31" fillId="0" borderId="4" xfId="3" applyNumberFormat="1" applyFont="1" applyFill="1" applyBorder="1"/>
    <xf numFmtId="0" fontId="10" fillId="0" borderId="0" xfId="3" applyFill="1"/>
    <xf numFmtId="0" fontId="32" fillId="0" borderId="0" xfId="4" applyAlignment="1">
      <alignment horizontal="left"/>
    </xf>
    <xf numFmtId="0" fontId="36" fillId="0" borderId="4" xfId="4" applyFont="1" applyBorder="1" applyAlignment="1">
      <alignment horizontal="left"/>
    </xf>
    <xf numFmtId="165" fontId="36" fillId="0" borderId="4" xfId="4" applyNumberFormat="1" applyFont="1" applyBorder="1" applyAlignment="1">
      <alignment horizontal="left"/>
    </xf>
    <xf numFmtId="0" fontId="10" fillId="0" borderId="4" xfId="3" applyBorder="1"/>
    <xf numFmtId="14" fontId="25" fillId="0" borderId="4" xfId="3" applyNumberFormat="1" applyFont="1" applyFill="1" applyBorder="1" applyAlignment="1">
      <alignment horizontal="center" vertical="center" wrapText="1"/>
    </xf>
    <xf numFmtId="4" fontId="37" fillId="0" borderId="4" xfId="3" applyNumberFormat="1" applyFont="1" applyFill="1" applyBorder="1" applyAlignment="1">
      <alignment horizontal="center" vertical="center" wrapText="1"/>
    </xf>
    <xf numFmtId="0" fontId="25" fillId="0" borderId="6" xfId="3" applyFont="1" applyFill="1" applyBorder="1" applyAlignment="1">
      <alignment horizontal="center" vertical="center" wrapText="1"/>
    </xf>
    <xf numFmtId="14" fontId="25" fillId="0" borderId="6" xfId="3" applyNumberFormat="1" applyFont="1" applyFill="1" applyBorder="1" applyAlignment="1">
      <alignment horizontal="center" vertical="center" wrapText="1"/>
    </xf>
    <xf numFmtId="4" fontId="25" fillId="0" borderId="6" xfId="3" applyNumberFormat="1" applyFont="1" applyFill="1" applyBorder="1" applyAlignment="1">
      <alignment horizontal="center" vertical="center" wrapText="1"/>
    </xf>
    <xf numFmtId="4" fontId="29" fillId="0" borderId="0" xfId="3" applyNumberFormat="1" applyFont="1" applyFill="1"/>
    <xf numFmtId="4" fontId="10" fillId="0" borderId="0" xfId="3" applyNumberFormat="1"/>
    <xf numFmtId="0" fontId="10" fillId="0" borderId="4" xfId="3" applyBorder="1" applyAlignment="1">
      <alignment horizontal="center" vertical="distributed"/>
    </xf>
    <xf numFmtId="4" fontId="38" fillId="0" borderId="4" xfId="3" applyNumberFormat="1" applyFont="1" applyBorder="1"/>
    <xf numFmtId="0" fontId="0" fillId="0" borderId="0" xfId="0" applyAlignment="1"/>
    <xf numFmtId="0" fontId="10" fillId="0" borderId="4" xfId="3" applyBorder="1" applyAlignment="1">
      <alignment horizontal="center"/>
    </xf>
    <xf numFmtId="0" fontId="10" fillId="0" borderId="0" xfId="0" applyFont="1"/>
    <xf numFmtId="0" fontId="30" fillId="0" borderId="4" xfId="0" applyFont="1" applyFill="1" applyBorder="1" applyAlignment="1">
      <alignment horizontal="center" vertical="center" wrapText="1"/>
    </xf>
    <xf numFmtId="0" fontId="19" fillId="0" borderId="4" xfId="0" applyFont="1" applyBorder="1" applyAlignment="1">
      <alignment horizontal="center"/>
    </xf>
    <xf numFmtId="0" fontId="25" fillId="0" borderId="4" xfId="0" applyFont="1" applyFill="1" applyBorder="1" applyAlignment="1">
      <alignment horizontal="center" vertical="center" wrapText="1"/>
    </xf>
    <xf numFmtId="14" fontId="25" fillId="0" borderId="4" xfId="0" applyNumberFormat="1" applyFont="1" applyFill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4" fontId="25" fillId="0" borderId="4" xfId="0" applyNumberFormat="1" applyFont="1" applyFill="1" applyBorder="1" applyAlignment="1">
      <alignment horizontal="center" vertical="center" wrapText="1"/>
    </xf>
    <xf numFmtId="4" fontId="24" fillId="0" borderId="4" xfId="0" applyNumberFormat="1" applyFont="1" applyFill="1" applyBorder="1" applyAlignment="1">
      <alignment horizontal="right" vertical="center" wrapText="1"/>
    </xf>
    <xf numFmtId="0" fontId="26" fillId="0" borderId="4" xfId="0" applyFont="1" applyBorder="1" applyAlignment="1">
      <alignment horizontal="center" vertical="center"/>
    </xf>
    <xf numFmtId="0" fontId="26" fillId="6" borderId="4" xfId="0" applyFont="1" applyFill="1" applyBorder="1" applyAlignment="1">
      <alignment horizontal="center" vertical="center" wrapText="1"/>
    </xf>
    <xf numFmtId="14" fontId="26" fillId="6" borderId="4" xfId="0" applyNumberFormat="1" applyFont="1" applyFill="1" applyBorder="1" applyAlignment="1">
      <alignment horizontal="center" vertical="center" wrapText="1"/>
    </xf>
    <xf numFmtId="0" fontId="39" fillId="0" borderId="4" xfId="0" applyFont="1" applyBorder="1" applyAlignment="1">
      <alignment horizontal="center" vertical="center" wrapText="1"/>
    </xf>
    <xf numFmtId="0" fontId="21" fillId="0" borderId="4" xfId="4" applyFont="1" applyFill="1" applyBorder="1" applyAlignment="1">
      <alignment horizontal="center" vertical="top"/>
    </xf>
    <xf numFmtId="0" fontId="22" fillId="0" borderId="4" xfId="4" applyFont="1" applyFill="1" applyBorder="1" applyAlignment="1">
      <alignment horizontal="center" vertical="top" wrapText="1"/>
    </xf>
    <xf numFmtId="0" fontId="22" fillId="0" borderId="5" xfId="4" applyFont="1" applyFill="1" applyBorder="1" applyAlignment="1">
      <alignment horizontal="center" vertical="top" wrapText="1"/>
    </xf>
    <xf numFmtId="0" fontId="17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/>
    </xf>
    <xf numFmtId="4" fontId="5" fillId="0" borderId="4" xfId="0" applyNumberFormat="1" applyFont="1" applyFill="1" applyBorder="1" applyAlignment="1">
      <alignment horizontal="center"/>
    </xf>
    <xf numFmtId="0" fontId="44" fillId="0" borderId="4" xfId="0" applyFont="1" applyBorder="1" applyAlignment="1">
      <alignment vertical="center" wrapText="1"/>
    </xf>
    <xf numFmtId="0" fontId="26" fillId="6" borderId="4" xfId="0" applyFont="1" applyFill="1" applyBorder="1" applyAlignment="1">
      <alignment horizontal="center" vertical="top" wrapText="1"/>
    </xf>
    <xf numFmtId="0" fontId="26" fillId="6" borderId="4" xfId="0" applyFont="1" applyFill="1" applyBorder="1" applyAlignment="1">
      <alignment horizontal="left" vertical="center" wrapText="1"/>
    </xf>
    <xf numFmtId="4" fontId="26" fillId="6" borderId="4" xfId="0" applyNumberFormat="1" applyFont="1" applyFill="1" applyBorder="1" applyAlignment="1">
      <alignment horizontal="right" vertical="center" wrapText="1"/>
    </xf>
    <xf numFmtId="0" fontId="26" fillId="0" borderId="4" xfId="0" applyFont="1" applyBorder="1" applyAlignment="1">
      <alignment horizontal="left" vertical="center"/>
    </xf>
    <xf numFmtId="4" fontId="23" fillId="0" borderId="4" xfId="0" applyNumberFormat="1" applyFont="1" applyFill="1" applyBorder="1" applyAlignment="1">
      <alignment horizontal="right" vertical="top" wrapText="1"/>
    </xf>
    <xf numFmtId="0" fontId="5" fillId="0" borderId="4" xfId="0" applyFont="1" applyFill="1" applyBorder="1" applyAlignment="1">
      <alignment vertical="top"/>
    </xf>
    <xf numFmtId="0" fontId="2" fillId="0" borderId="0" xfId="0" applyFont="1" applyFill="1" applyAlignment="1">
      <alignment horizontal="centerContinuous" vertical="top" wrapText="1"/>
    </xf>
    <xf numFmtId="0" fontId="2" fillId="0" borderId="0" xfId="0" applyFont="1" applyFill="1" applyAlignment="1">
      <alignment horizontal="centerContinuous" vertical="top"/>
    </xf>
    <xf numFmtId="0" fontId="7" fillId="0" borderId="0" xfId="0" applyFont="1" applyFill="1" applyAlignment="1">
      <alignment horizontal="center"/>
    </xf>
    <xf numFmtId="4" fontId="6" fillId="0" borderId="0" xfId="0" applyNumberFormat="1" applyFont="1" applyFill="1" applyAlignment="1">
      <alignment horizontal="center"/>
    </xf>
    <xf numFmtId="165" fontId="32" fillId="0" borderId="0" xfId="4" applyNumberFormat="1" applyAlignment="1">
      <alignment horizontal="left"/>
    </xf>
    <xf numFmtId="0" fontId="6" fillId="2" borderId="4" xfId="0" applyFont="1" applyFill="1" applyBorder="1" applyAlignment="1">
      <alignment horizontal="center"/>
    </xf>
    <xf numFmtId="0" fontId="0" fillId="0" borderId="0" xfId="0" applyFont="1" applyAlignment="1">
      <alignment vertical="top" wrapText="1"/>
    </xf>
    <xf numFmtId="4" fontId="8" fillId="0" borderId="0" xfId="0" applyNumberFormat="1" applyFont="1" applyAlignment="1"/>
    <xf numFmtId="0" fontId="49" fillId="0" borderId="0" xfId="0" applyFont="1" applyAlignment="1">
      <alignment horizontal="centerContinuous" vertical="top" wrapText="1"/>
    </xf>
    <xf numFmtId="4" fontId="0" fillId="0" borderId="0" xfId="0" applyNumberFormat="1" applyFont="1" applyAlignment="1">
      <alignment horizontal="centerContinuous"/>
    </xf>
    <xf numFmtId="0" fontId="49" fillId="2" borderId="1" xfId="0" applyFont="1" applyFill="1" applyBorder="1" applyAlignment="1">
      <alignment horizontal="centerContinuous" vertical="top" wrapText="1"/>
    </xf>
    <xf numFmtId="4" fontId="0" fillId="2" borderId="1" xfId="0" applyNumberFormat="1" applyFont="1" applyFill="1" applyBorder="1" applyAlignment="1">
      <alignment horizontal="center"/>
    </xf>
    <xf numFmtId="4" fontId="0" fillId="0" borderId="0" xfId="0" applyNumberFormat="1" applyFont="1" applyAlignment="1"/>
    <xf numFmtId="0" fontId="12" fillId="0" borderId="0" xfId="2" applyAlignment="1">
      <alignment vertical="center" wrapText="1"/>
    </xf>
    <xf numFmtId="0" fontId="12" fillId="4" borderId="1" xfId="2" applyFill="1" applyBorder="1"/>
    <xf numFmtId="0" fontId="12" fillId="4" borderId="1" xfId="2" applyFill="1" applyBorder="1" applyAlignment="1">
      <alignment wrapText="1"/>
    </xf>
    <xf numFmtId="4" fontId="12" fillId="4" borderId="1" xfId="2" applyNumberFormat="1" applyFill="1" applyBorder="1"/>
    <xf numFmtId="0" fontId="51" fillId="9" borderId="9" xfId="6" applyNumberFormat="1" applyFont="1" applyFill="1" applyBorder="1" applyAlignment="1">
      <alignment horizontal="right" vertical="top"/>
    </xf>
    <xf numFmtId="4" fontId="51" fillId="9" borderId="9" xfId="6" applyNumberFormat="1" applyFont="1" applyFill="1" applyBorder="1" applyAlignment="1">
      <alignment horizontal="right" vertical="top"/>
    </xf>
    <xf numFmtId="0" fontId="21" fillId="0" borderId="11" xfId="0" applyFont="1" applyBorder="1" applyAlignment="1">
      <alignment horizontal="center" vertical="center"/>
    </xf>
    <xf numFmtId="0" fontId="0" fillId="0" borderId="11" xfId="0" applyBorder="1" applyAlignment="1">
      <alignment vertical="top"/>
    </xf>
    <xf numFmtId="14" fontId="0" fillId="0" borderId="11" xfId="0" applyNumberFormat="1" applyBorder="1" applyAlignment="1">
      <alignment vertical="top"/>
    </xf>
    <xf numFmtId="4" fontId="0" fillId="0" borderId="11" xfId="0" applyNumberFormat="1" applyBorder="1" applyAlignment="1">
      <alignment vertical="top"/>
    </xf>
    <xf numFmtId="0" fontId="31" fillId="0" borderId="11" xfId="0" applyFont="1" applyBorder="1" applyAlignment="1">
      <alignment horizontal="center" vertical="top"/>
    </xf>
    <xf numFmtId="0" fontId="31" fillId="0" borderId="11" xfId="0" applyFont="1" applyBorder="1" applyAlignment="1">
      <alignment horizontal="center" vertical="top" wrapText="1"/>
    </xf>
    <xf numFmtId="4" fontId="31" fillId="0" borderId="11" xfId="0" applyNumberFormat="1" applyFont="1" applyBorder="1" applyAlignment="1">
      <alignment horizontal="center" vertical="top"/>
    </xf>
    <xf numFmtId="0" fontId="31" fillId="0" borderId="11" xfId="0" applyFont="1" applyBorder="1" applyAlignment="1">
      <alignment horizontal="center" vertical="center"/>
    </xf>
    <xf numFmtId="14" fontId="0" fillId="0" borderId="0" xfId="0" applyNumberFormat="1"/>
    <xf numFmtId="4" fontId="37" fillId="0" borderId="11" xfId="0" applyNumberFormat="1" applyFont="1" applyFill="1" applyBorder="1" applyAlignment="1">
      <alignment horizontal="center" vertical="center" wrapText="1"/>
    </xf>
    <xf numFmtId="0" fontId="51" fillId="9" borderId="12" xfId="6" applyNumberFormat="1" applyFont="1" applyFill="1" applyBorder="1" applyAlignment="1">
      <alignment horizontal="right" vertical="top"/>
    </xf>
    <xf numFmtId="4" fontId="51" fillId="9" borderId="12" xfId="6" applyNumberFormat="1" applyFont="1" applyFill="1" applyBorder="1" applyAlignment="1">
      <alignment horizontal="right" vertical="top"/>
    </xf>
    <xf numFmtId="0" fontId="51" fillId="9" borderId="12" xfId="6" applyNumberFormat="1" applyFont="1" applyFill="1" applyBorder="1" applyAlignment="1">
      <alignment vertical="top" wrapText="1" indent="2"/>
    </xf>
    <xf numFmtId="0" fontId="50" fillId="9" borderId="12" xfId="6" applyNumberFormat="1" applyFont="1" applyFill="1" applyBorder="1" applyAlignment="1">
      <alignment vertical="top" wrapText="1" indent="4"/>
    </xf>
    <xf numFmtId="4" fontId="50" fillId="9" borderId="12" xfId="6" applyNumberFormat="1" applyFont="1" applyFill="1" applyBorder="1" applyAlignment="1">
      <alignment horizontal="right" vertical="top"/>
    </xf>
    <xf numFmtId="0" fontId="51" fillId="9" borderId="12" xfId="9" applyNumberFormat="1" applyFont="1" applyFill="1" applyBorder="1" applyAlignment="1">
      <alignment vertical="top" wrapText="1" indent="2"/>
    </xf>
    <xf numFmtId="0" fontId="50" fillId="9" borderId="12" xfId="9" applyNumberFormat="1" applyFont="1" applyFill="1" applyBorder="1" applyAlignment="1">
      <alignment vertical="top" wrapText="1" indent="4"/>
    </xf>
    <xf numFmtId="166" fontId="50" fillId="9" borderId="12" xfId="10" applyNumberFormat="1" applyFont="1" applyFill="1" applyBorder="1" applyAlignment="1">
      <alignment horizontal="right" vertical="top"/>
    </xf>
    <xf numFmtId="4" fontId="51" fillId="9" borderId="12" xfId="10" applyNumberFormat="1" applyFont="1" applyFill="1" applyBorder="1" applyAlignment="1">
      <alignment horizontal="right" vertical="top"/>
    </xf>
    <xf numFmtId="166" fontId="51" fillId="9" borderId="12" xfId="10" applyNumberFormat="1" applyFont="1" applyFill="1" applyBorder="1" applyAlignment="1">
      <alignment horizontal="right" vertical="top"/>
    </xf>
    <xf numFmtId="4" fontId="50" fillId="9" borderId="12" xfId="10" applyNumberFormat="1" applyFont="1" applyFill="1" applyBorder="1" applyAlignment="1">
      <alignment horizontal="right" vertical="top"/>
    </xf>
    <xf numFmtId="4" fontId="50" fillId="0" borderId="12" xfId="10" applyNumberFormat="1" applyFont="1" applyBorder="1" applyAlignment="1">
      <alignment horizontal="right" vertical="top"/>
    </xf>
    <xf numFmtId="166" fontId="50" fillId="0" borderId="12" xfId="10" applyNumberFormat="1" applyFont="1" applyBorder="1" applyAlignment="1">
      <alignment horizontal="right" vertical="top"/>
    </xf>
    <xf numFmtId="0" fontId="50" fillId="0" borderId="12" xfId="10" applyNumberFormat="1" applyFont="1" applyBorder="1" applyAlignment="1">
      <alignment horizontal="right" vertical="top"/>
    </xf>
    <xf numFmtId="4" fontId="51" fillId="9" borderId="12" xfId="7" applyNumberFormat="1" applyFont="1" applyFill="1" applyBorder="1" applyAlignment="1">
      <alignment horizontal="right" vertical="top"/>
    </xf>
    <xf numFmtId="0" fontId="51" fillId="9" borderId="12" xfId="7" applyNumberFormat="1" applyFont="1" applyFill="1" applyBorder="1" applyAlignment="1">
      <alignment vertical="top" wrapText="1" indent="2"/>
    </xf>
    <xf numFmtId="0" fontId="50" fillId="9" borderId="12" xfId="7" applyNumberFormat="1" applyFont="1" applyFill="1" applyBorder="1" applyAlignment="1">
      <alignment vertical="top" wrapText="1" indent="4"/>
    </xf>
    <xf numFmtId="0" fontId="50" fillId="0" borderId="12" xfId="7" applyNumberFormat="1" applyFont="1" applyBorder="1" applyAlignment="1">
      <alignment vertical="top" indent="6"/>
    </xf>
    <xf numFmtId="0" fontId="52" fillId="9" borderId="15" xfId="7" applyNumberFormat="1" applyFont="1" applyFill="1" applyBorder="1" applyAlignment="1">
      <alignment vertical="top"/>
    </xf>
    <xf numFmtId="4" fontId="50" fillId="9" borderId="12" xfId="7" applyNumberFormat="1" applyFont="1" applyFill="1" applyBorder="1" applyAlignment="1">
      <alignment horizontal="right" vertical="top"/>
    </xf>
    <xf numFmtId="4" fontId="50" fillId="0" borderId="12" xfId="7" applyNumberFormat="1" applyFont="1" applyBorder="1" applyAlignment="1">
      <alignment horizontal="right" vertical="top"/>
    </xf>
    <xf numFmtId="4" fontId="51" fillId="9" borderId="12" xfId="11" applyNumberFormat="1" applyFont="1" applyFill="1" applyBorder="1" applyAlignment="1">
      <alignment horizontal="right" vertical="top"/>
    </xf>
    <xf numFmtId="0" fontId="51" fillId="9" borderId="12" xfId="11" applyNumberFormat="1" applyFont="1" applyFill="1" applyBorder="1" applyAlignment="1">
      <alignment vertical="top" wrapText="1" indent="2"/>
    </xf>
    <xf numFmtId="0" fontId="50" fillId="9" borderId="12" xfId="11" applyNumberFormat="1" applyFont="1" applyFill="1" applyBorder="1" applyAlignment="1">
      <alignment vertical="top" wrapText="1" indent="4"/>
    </xf>
    <xf numFmtId="0" fontId="50" fillId="0" borderId="12" xfId="11" applyNumberFormat="1" applyFont="1" applyBorder="1" applyAlignment="1">
      <alignment vertical="top" indent="6"/>
    </xf>
    <xf numFmtId="4" fontId="50" fillId="9" borderId="12" xfId="11" applyNumberFormat="1" applyFont="1" applyFill="1" applyBorder="1" applyAlignment="1">
      <alignment horizontal="right" vertical="top"/>
    </xf>
    <xf numFmtId="4" fontId="50" fillId="0" borderId="12" xfId="11" applyNumberFormat="1" applyFont="1" applyBorder="1" applyAlignment="1">
      <alignment horizontal="right" vertical="top"/>
    </xf>
    <xf numFmtId="0" fontId="51" fillId="9" borderId="12" xfId="8" applyNumberFormat="1" applyFont="1" applyFill="1" applyBorder="1" applyAlignment="1">
      <alignment vertical="top" wrapText="1" indent="2"/>
    </xf>
    <xf numFmtId="0" fontId="50" fillId="9" borderId="12" xfId="8" applyNumberFormat="1" applyFont="1" applyFill="1" applyBorder="1" applyAlignment="1">
      <alignment vertical="top" wrapText="1" indent="4"/>
    </xf>
    <xf numFmtId="4" fontId="51" fillId="9" borderId="12" xfId="8" applyNumberFormat="1" applyFont="1" applyFill="1" applyBorder="1" applyAlignment="1">
      <alignment horizontal="right" vertical="top"/>
    </xf>
    <xf numFmtId="4" fontId="50" fillId="9" borderId="12" xfId="8" applyNumberFormat="1" applyFont="1" applyFill="1" applyBorder="1" applyAlignment="1">
      <alignment horizontal="right" vertical="top"/>
    </xf>
    <xf numFmtId="0" fontId="54" fillId="10" borderId="15" xfId="8" applyNumberFormat="1" applyFont="1" applyFill="1" applyBorder="1" applyAlignment="1">
      <alignment vertical="top"/>
    </xf>
    <xf numFmtId="4" fontId="53" fillId="10" borderId="8" xfId="8" applyNumberFormat="1" applyFont="1" applyFill="1" applyBorder="1" applyAlignment="1">
      <alignment horizontal="right" vertical="top"/>
    </xf>
    <xf numFmtId="0" fontId="0" fillId="0" borderId="16" xfId="0" applyBorder="1"/>
    <xf numFmtId="4" fontId="0" fillId="0" borderId="16" xfId="0" applyNumberFormat="1" applyBorder="1"/>
    <xf numFmtId="0" fontId="48" fillId="7" borderId="16" xfId="0" applyFont="1" applyFill="1" applyBorder="1" applyAlignment="1">
      <alignment horizontal="center" vertical="center"/>
    </xf>
    <xf numFmtId="0" fontId="19" fillId="7" borderId="16" xfId="0" applyFont="1" applyFill="1" applyBorder="1" applyAlignment="1">
      <alignment horizontal="center" vertical="center" wrapText="1"/>
    </xf>
    <xf numFmtId="14" fontId="19" fillId="7" borderId="16" xfId="0" applyNumberFormat="1" applyFont="1" applyFill="1" applyBorder="1" applyAlignment="1">
      <alignment horizontal="right" vertical="center" wrapText="1"/>
    </xf>
    <xf numFmtId="49" fontId="42" fillId="7" borderId="16" xfId="0" applyNumberFormat="1" applyFont="1" applyFill="1" applyBorder="1" applyAlignment="1">
      <alignment horizontal="center"/>
    </xf>
    <xf numFmtId="0" fontId="30" fillId="7" borderId="16" xfId="0" applyFont="1" applyFill="1" applyBorder="1" applyAlignment="1">
      <alignment horizontal="center" vertical="center" wrapText="1"/>
    </xf>
    <xf numFmtId="4" fontId="30" fillId="0" borderId="16" xfId="0" applyNumberFormat="1" applyFont="1" applyFill="1" applyBorder="1" applyAlignment="1">
      <alignment horizontal="center" vertical="center" wrapText="1"/>
    </xf>
    <xf numFmtId="4" fontId="30" fillId="7" borderId="16" xfId="0" applyNumberFormat="1" applyFont="1" applyFill="1" applyBorder="1" applyAlignment="1">
      <alignment horizontal="center" vertical="center" wrapText="1"/>
    </xf>
    <xf numFmtId="0" fontId="19" fillId="0" borderId="16" xfId="0" applyFont="1" applyBorder="1"/>
    <xf numFmtId="0" fontId="30" fillId="0" borderId="16" xfId="0" applyFont="1" applyBorder="1" applyAlignment="1">
      <alignment horizontal="center" vertical="center"/>
    </xf>
    <xf numFmtId="0" fontId="30" fillId="0" borderId="16" xfId="0" applyFont="1" applyFill="1" applyBorder="1" applyAlignment="1">
      <alignment horizontal="center" vertical="center" wrapText="1"/>
    </xf>
    <xf numFmtId="0" fontId="19" fillId="0" borderId="0" xfId="0" applyFont="1"/>
    <xf numFmtId="0" fontId="40" fillId="0" borderId="16" xfId="0" applyFont="1" applyBorder="1"/>
    <xf numFmtId="14" fontId="30" fillId="0" borderId="16" xfId="0" applyNumberFormat="1" applyFont="1" applyFill="1" applyBorder="1" applyAlignment="1">
      <alignment horizontal="center" vertical="center" wrapText="1"/>
    </xf>
    <xf numFmtId="0" fontId="30" fillId="0" borderId="17" xfId="0" applyFont="1" applyFill="1" applyBorder="1" applyAlignment="1">
      <alignment horizontal="center" vertical="center" wrapText="1"/>
    </xf>
    <xf numFmtId="0" fontId="19" fillId="0" borderId="17" xfId="0" applyFont="1" applyBorder="1"/>
    <xf numFmtId="14" fontId="30" fillId="0" borderId="17" xfId="0" applyNumberFormat="1" applyFont="1" applyFill="1" applyBorder="1" applyAlignment="1">
      <alignment horizontal="center" vertical="center" wrapText="1"/>
    </xf>
    <xf numFmtId="0" fontId="40" fillId="0" borderId="17" xfId="0" applyFont="1" applyBorder="1"/>
    <xf numFmtId="4" fontId="30" fillId="0" borderId="17" xfId="0" applyNumberFormat="1" applyFont="1" applyFill="1" applyBorder="1" applyAlignment="1">
      <alignment horizontal="center" vertical="center" wrapText="1"/>
    </xf>
    <xf numFmtId="4" fontId="40" fillId="0" borderId="16" xfId="0" applyNumberFormat="1" applyFont="1" applyBorder="1" applyAlignment="1">
      <alignment horizontal="center"/>
    </xf>
    <xf numFmtId="14" fontId="30" fillId="0" borderId="16" xfId="0" applyNumberFormat="1" applyFont="1" applyFill="1" applyBorder="1" applyAlignment="1">
      <alignment horizontal="center" wrapText="1"/>
    </xf>
    <xf numFmtId="0" fontId="19" fillId="0" borderId="16" xfId="0" applyFont="1" applyBorder="1" applyAlignment="1">
      <alignment horizontal="right"/>
    </xf>
    <xf numFmtId="0" fontId="21" fillId="0" borderId="16" xfId="0" applyFont="1" applyBorder="1" applyAlignment="1">
      <alignment horizontal="center" vertical="center"/>
    </xf>
    <xf numFmtId="0" fontId="0" fillId="0" borderId="16" xfId="0" applyBorder="1" applyAlignment="1">
      <alignment vertical="top"/>
    </xf>
    <xf numFmtId="14" fontId="0" fillId="0" borderId="16" xfId="0" applyNumberFormat="1" applyBorder="1" applyAlignment="1">
      <alignment vertical="top"/>
    </xf>
    <xf numFmtId="4" fontId="0" fillId="0" borderId="16" xfId="0" applyNumberFormat="1" applyBorder="1" applyAlignment="1">
      <alignment vertical="top"/>
    </xf>
    <xf numFmtId="4" fontId="0" fillId="0" borderId="0" xfId="0" applyNumberFormat="1" applyAlignment="1">
      <alignment vertical="top"/>
    </xf>
    <xf numFmtId="4" fontId="23" fillId="0" borderId="16" xfId="0" applyNumberFormat="1" applyFont="1" applyFill="1" applyBorder="1" applyAlignment="1">
      <alignment horizontal="right" vertical="top" wrapText="1"/>
    </xf>
    <xf numFmtId="4" fontId="43" fillId="0" borderId="16" xfId="0" applyNumberFormat="1" applyFont="1" applyFill="1" applyBorder="1" applyAlignment="1">
      <alignment horizontal="right" vertical="top" wrapText="1"/>
    </xf>
    <xf numFmtId="4" fontId="47" fillId="0" borderId="16" xfId="0" applyNumberFormat="1" applyFont="1" applyFill="1" applyBorder="1" applyAlignment="1" applyProtection="1">
      <alignment horizontal="right" vertical="top" wrapText="1" readingOrder="1"/>
    </xf>
    <xf numFmtId="0" fontId="47" fillId="0" borderId="16" xfId="0" applyNumberFormat="1" applyFont="1" applyFill="1" applyBorder="1" applyAlignment="1" applyProtection="1">
      <alignment horizontal="left" vertical="top" wrapText="1" readingOrder="1"/>
    </xf>
    <xf numFmtId="0" fontId="41" fillId="0" borderId="16" xfId="0" applyFont="1" applyFill="1" applyBorder="1" applyAlignment="1">
      <alignment horizontal="center" vertical="center" wrapText="1"/>
    </xf>
    <xf numFmtId="14" fontId="41" fillId="0" borderId="16" xfId="0" applyNumberFormat="1" applyFont="1" applyFill="1" applyBorder="1" applyAlignment="1">
      <alignment horizontal="center" vertical="center" wrapText="1"/>
    </xf>
    <xf numFmtId="4" fontId="41" fillId="7" borderId="18" xfId="0" applyNumberFormat="1" applyFont="1" applyFill="1" applyBorder="1" applyAlignment="1">
      <alignment horizontal="center" vertical="center" wrapText="1"/>
    </xf>
    <xf numFmtId="49" fontId="41" fillId="7" borderId="16" xfId="0" applyNumberFormat="1" applyFont="1" applyFill="1" applyBorder="1" applyAlignment="1">
      <alignment horizontal="center" vertical="center" wrapText="1"/>
    </xf>
    <xf numFmtId="0" fontId="46" fillId="0" borderId="16" xfId="0" applyFont="1" applyBorder="1" applyAlignment="1">
      <alignment horizontal="center" vertical="center"/>
    </xf>
    <xf numFmtId="0" fontId="47" fillId="0" borderId="16" xfId="0" applyNumberFormat="1" applyFont="1" applyFill="1" applyBorder="1" applyAlignment="1" applyProtection="1">
      <alignment horizontal="center" vertical="top" wrapText="1" readingOrder="1"/>
    </xf>
    <xf numFmtId="4" fontId="47" fillId="0" borderId="16" xfId="0" applyNumberFormat="1" applyFont="1" applyFill="1" applyBorder="1" applyAlignment="1" applyProtection="1">
      <alignment horizontal="center" vertical="top" wrapText="1" readingOrder="1"/>
    </xf>
    <xf numFmtId="0" fontId="43" fillId="0" borderId="16" xfId="0" applyFont="1" applyFill="1" applyBorder="1" applyAlignment="1">
      <alignment horizontal="center" vertical="top" wrapText="1" readingOrder="1"/>
    </xf>
    <xf numFmtId="0" fontId="51" fillId="8" borderId="12" xfId="6" applyNumberFormat="1" applyFont="1" applyFill="1" applyBorder="1" applyAlignment="1">
      <alignment vertical="top" wrapText="1" indent="2"/>
    </xf>
    <xf numFmtId="4" fontId="51" fillId="8" borderId="12" xfId="6" applyNumberFormat="1" applyFont="1" applyFill="1" applyBorder="1" applyAlignment="1">
      <alignment vertical="top" wrapText="1" indent="2"/>
    </xf>
    <xf numFmtId="4" fontId="7" fillId="0" borderId="0" xfId="0" applyNumberFormat="1" applyFont="1" applyAlignment="1">
      <alignment horizontal="center"/>
    </xf>
    <xf numFmtId="4" fontId="18" fillId="0" borderId="0" xfId="0" applyNumberFormat="1" applyFont="1" applyAlignment="1">
      <alignment horizontal="center"/>
    </xf>
    <xf numFmtId="4" fontId="6" fillId="0" borderId="0" xfId="0" applyNumberFormat="1" applyFont="1" applyAlignment="1">
      <alignment horizontal="center"/>
    </xf>
    <xf numFmtId="0" fontId="54" fillId="9" borderId="15" xfId="9" applyNumberFormat="1" applyFont="1" applyFill="1" applyBorder="1" applyAlignment="1">
      <alignment vertical="top"/>
    </xf>
    <xf numFmtId="4" fontId="53" fillId="9" borderId="12" xfId="9" applyNumberFormat="1" applyFont="1" applyFill="1" applyBorder="1" applyAlignment="1">
      <alignment horizontal="center" vertical="top"/>
    </xf>
    <xf numFmtId="0" fontId="52" fillId="9" borderId="15" xfId="11" applyNumberFormat="1" applyFont="1" applyFill="1" applyBorder="1" applyAlignment="1">
      <alignment vertical="top"/>
    </xf>
    <xf numFmtId="0" fontId="52" fillId="9" borderId="15" xfId="8" applyNumberFormat="1" applyFont="1" applyFill="1" applyBorder="1" applyAlignment="1">
      <alignment vertical="top"/>
    </xf>
    <xf numFmtId="0" fontId="52" fillId="9" borderId="14" xfId="10" applyNumberFormat="1" applyFont="1" applyFill="1" applyBorder="1" applyAlignment="1">
      <alignment vertical="top"/>
    </xf>
    <xf numFmtId="0" fontId="50" fillId="0" borderId="12" xfId="6" applyNumberFormat="1" applyFont="1" applyBorder="1" applyAlignment="1">
      <alignment vertical="top" indent="6"/>
    </xf>
    <xf numFmtId="4" fontId="50" fillId="0" borderId="12" xfId="6" applyNumberFormat="1" applyFont="1" applyBorder="1" applyAlignment="1">
      <alignment horizontal="right" vertical="top"/>
    </xf>
    <xf numFmtId="0" fontId="50" fillId="0" borderId="12" xfId="6" applyNumberFormat="1" applyFont="1" applyBorder="1" applyAlignment="1">
      <alignment horizontal="right" vertical="top"/>
    </xf>
    <xf numFmtId="0" fontId="50" fillId="0" borderId="12" xfId="9" applyNumberFormat="1" applyFont="1" applyBorder="1" applyAlignment="1">
      <alignment vertical="top" indent="6"/>
    </xf>
    <xf numFmtId="0" fontId="52" fillId="9" borderId="15" xfId="9" applyNumberFormat="1" applyFont="1" applyFill="1" applyBorder="1" applyAlignment="1">
      <alignment vertical="top"/>
    </xf>
    <xf numFmtId="4" fontId="51" fillId="9" borderId="12" xfId="9" applyNumberFormat="1" applyFont="1" applyFill="1" applyBorder="1" applyAlignment="1">
      <alignment horizontal="right" vertical="top"/>
    </xf>
    <xf numFmtId="4" fontId="50" fillId="9" borderId="12" xfId="9" applyNumberFormat="1" applyFont="1" applyFill="1" applyBorder="1" applyAlignment="1">
      <alignment horizontal="right" vertical="top"/>
    </xf>
    <xf numFmtId="4" fontId="50" fillId="0" borderId="12" xfId="9" applyNumberFormat="1" applyFont="1" applyBorder="1" applyAlignment="1">
      <alignment horizontal="right" vertical="top"/>
    </xf>
    <xf numFmtId="0" fontId="50" fillId="0" borderId="12" xfId="9" applyNumberFormat="1" applyFont="1" applyBorder="1" applyAlignment="1">
      <alignment horizontal="right" vertical="top"/>
    </xf>
    <xf numFmtId="0" fontId="50" fillId="9" borderId="12" xfId="9" applyNumberFormat="1" applyFont="1" applyFill="1" applyBorder="1" applyAlignment="1">
      <alignment horizontal="right" vertical="top"/>
    </xf>
    <xf numFmtId="0" fontId="51" fillId="9" borderId="12" xfId="9" applyNumberFormat="1" applyFont="1" applyFill="1" applyBorder="1" applyAlignment="1">
      <alignment horizontal="right" vertical="top"/>
    </xf>
    <xf numFmtId="4" fontId="52" fillId="9" borderId="15" xfId="9" applyNumberFormat="1" applyFont="1" applyFill="1" applyBorder="1" applyAlignment="1">
      <alignment horizontal="right" vertical="top"/>
    </xf>
    <xf numFmtId="4" fontId="52" fillId="9" borderId="15" xfId="10" applyNumberFormat="1" applyFont="1" applyFill="1" applyBorder="1" applyAlignment="1">
      <alignment horizontal="right" vertical="top"/>
    </xf>
    <xf numFmtId="0" fontId="52" fillId="9" borderId="19" xfId="10" applyNumberFormat="1" applyFont="1" applyFill="1" applyBorder="1" applyAlignment="1">
      <alignment vertical="top"/>
    </xf>
    <xf numFmtId="166" fontId="50" fillId="0" borderId="12" xfId="10" applyNumberFormat="1" applyFont="1" applyBorder="1" applyAlignment="1">
      <alignment horizontal="center" vertical="top"/>
    </xf>
    <xf numFmtId="0" fontId="51" fillId="9" borderId="12" xfId="7" applyNumberFormat="1" applyFont="1" applyFill="1" applyBorder="1" applyAlignment="1">
      <alignment horizontal="right" vertical="top"/>
    </xf>
    <xf numFmtId="0" fontId="50" fillId="9" borderId="12" xfId="7" applyNumberFormat="1" applyFont="1" applyFill="1" applyBorder="1" applyAlignment="1">
      <alignment horizontal="right" vertical="top"/>
    </xf>
    <xf numFmtId="4" fontId="52" fillId="9" borderId="15" xfId="7" applyNumberFormat="1" applyFont="1" applyFill="1" applyBorder="1" applyAlignment="1">
      <alignment horizontal="right" vertical="top"/>
    </xf>
    <xf numFmtId="4" fontId="52" fillId="9" borderId="15" xfId="8" applyNumberFormat="1" applyFont="1" applyFill="1" applyBorder="1" applyAlignment="1">
      <alignment horizontal="right" vertical="top"/>
    </xf>
    <xf numFmtId="0" fontId="51" fillId="9" borderId="13" xfId="10" applyNumberFormat="1" applyFont="1" applyFill="1" applyBorder="1" applyAlignment="1">
      <alignment vertical="top" wrapText="1" indent="2"/>
    </xf>
    <xf numFmtId="0" fontId="51" fillId="9" borderId="10" xfId="10" applyNumberFormat="1" applyFont="1" applyFill="1" applyBorder="1" applyAlignment="1">
      <alignment vertical="top" wrapText="1" indent="2"/>
    </xf>
    <xf numFmtId="0" fontId="50" fillId="9" borderId="13" xfId="10" applyNumberFormat="1" applyFont="1" applyFill="1" applyBorder="1" applyAlignment="1">
      <alignment vertical="top" wrapText="1" indent="4"/>
    </xf>
    <xf numFmtId="0" fontId="50" fillId="9" borderId="10" xfId="10" applyNumberFormat="1" applyFont="1" applyFill="1" applyBorder="1" applyAlignment="1">
      <alignment vertical="top" wrapText="1" indent="4"/>
    </xf>
    <xf numFmtId="0" fontId="50" fillId="0" borderId="13" xfId="10" applyNumberFormat="1" applyFont="1" applyBorder="1" applyAlignment="1">
      <alignment vertical="top" wrapText="1" indent="6"/>
    </xf>
    <xf numFmtId="0" fontId="50" fillId="0" borderId="10" xfId="10" applyNumberFormat="1" applyFont="1" applyBorder="1" applyAlignment="1">
      <alignment vertical="top" wrapText="1" indent="6"/>
    </xf>
    <xf numFmtId="0" fontId="50" fillId="0" borderId="13" xfId="10" applyNumberFormat="1" applyFont="1" applyBorder="1" applyAlignment="1">
      <alignment vertical="top" wrapText="1" indent="8"/>
    </xf>
    <xf numFmtId="0" fontId="50" fillId="0" borderId="10" xfId="10" applyNumberFormat="1" applyFont="1" applyBorder="1" applyAlignment="1">
      <alignment vertical="top" wrapText="1" indent="8"/>
    </xf>
    <xf numFmtId="0" fontId="50" fillId="0" borderId="13" xfId="10" applyNumberFormat="1" applyFont="1" applyBorder="1" applyAlignment="1">
      <alignment vertical="top" indent="10"/>
    </xf>
    <xf numFmtId="0" fontId="50" fillId="0" borderId="10" xfId="10" applyNumberFormat="1" applyFont="1" applyBorder="1" applyAlignment="1">
      <alignment vertical="top" indent="10"/>
    </xf>
    <xf numFmtId="4" fontId="0" fillId="0" borderId="2" xfId="0" applyNumberFormat="1" applyBorder="1" applyAlignment="1">
      <alignment horizontal="center" vertical="center"/>
    </xf>
    <xf numFmtId="4" fontId="0" fillId="0" borderId="0" xfId="0" applyNumberFormat="1" applyBorder="1" applyAlignment="1">
      <alignment horizontal="center" vertical="center"/>
    </xf>
    <xf numFmtId="4" fontId="0" fillId="0" borderId="3" xfId="0" applyNumberFormat="1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0" fontId="45" fillId="0" borderId="0" xfId="5" applyFont="1" applyAlignment="1">
      <alignment horizontal="center"/>
    </xf>
    <xf numFmtId="0" fontId="4" fillId="0" borderId="0" xfId="0" applyFont="1" applyAlignment="1">
      <alignment horizontal="center" vertical="top"/>
    </xf>
    <xf numFmtId="0" fontId="27" fillId="0" borderId="0" xfId="3" applyFont="1" applyAlignment="1">
      <alignment horizontal="center"/>
    </xf>
    <xf numFmtId="0" fontId="33" fillId="0" borderId="0" xfId="4" applyFont="1" applyFill="1" applyAlignment="1">
      <alignment horizontal="center" vertical="center" wrapText="1"/>
    </xf>
    <xf numFmtId="0" fontId="32" fillId="0" borderId="0" xfId="4" applyAlignment="1">
      <alignment horizontal="left" vertical="center" wrapText="1"/>
    </xf>
    <xf numFmtId="0" fontId="34" fillId="0" borderId="0" xfId="4" applyFont="1" applyFill="1" applyAlignment="1">
      <alignment horizontal="left" vertical="center" wrapText="1"/>
    </xf>
    <xf numFmtId="0" fontId="35" fillId="0" borderId="0" xfId="4" applyFont="1" applyFill="1" applyAlignment="1">
      <alignment horizontal="left" vertical="top"/>
    </xf>
    <xf numFmtId="0" fontId="21" fillId="0" borderId="0" xfId="4" applyFont="1" applyFill="1" applyAlignment="1">
      <alignment horizontal="left" vertical="top"/>
    </xf>
    <xf numFmtId="0" fontId="46" fillId="0" borderId="17" xfId="0" applyFont="1" applyBorder="1" applyAlignment="1">
      <alignment horizontal="center" vertical="center"/>
    </xf>
    <xf numFmtId="0" fontId="46" fillId="0" borderId="7" xfId="0" applyFont="1" applyBorder="1" applyAlignment="1">
      <alignment horizontal="center" vertical="center"/>
    </xf>
    <xf numFmtId="0" fontId="47" fillId="0" borderId="17" xfId="0" applyNumberFormat="1" applyFont="1" applyFill="1" applyBorder="1" applyAlignment="1" applyProtection="1">
      <alignment horizontal="center" vertical="top" wrapText="1" readingOrder="1"/>
    </xf>
    <xf numFmtId="0" fontId="47" fillId="0" borderId="7" xfId="0" applyNumberFormat="1" applyFont="1" applyFill="1" applyBorder="1" applyAlignment="1" applyProtection="1">
      <alignment horizontal="center" vertical="top" wrapText="1" readingOrder="1"/>
    </xf>
    <xf numFmtId="0" fontId="47" fillId="0" borderId="16" xfId="0" applyNumberFormat="1" applyFont="1" applyFill="1" applyBorder="1" applyAlignment="1" applyProtection="1">
      <alignment horizontal="center" vertical="top" wrapText="1" readingOrder="1"/>
    </xf>
    <xf numFmtId="0" fontId="11" fillId="8" borderId="0" xfId="0" applyFont="1" applyFill="1" applyAlignment="1">
      <alignment horizontal="center" vertical="top"/>
    </xf>
    <xf numFmtId="0" fontId="20" fillId="0" borderId="4" xfId="3" applyFont="1" applyBorder="1" applyAlignment="1">
      <alignment horizontal="center"/>
    </xf>
  </cellXfs>
  <cellStyles count="12">
    <cellStyle name="Обычный" xfId="0" builtinId="0"/>
    <cellStyle name="Обычный 2" xfId="2"/>
    <cellStyle name="Обычный 3" xfId="3"/>
    <cellStyle name="Обычный 3 2" xfId="5"/>
    <cellStyle name="Обычный 4" xfId="4"/>
    <cellStyle name="Обычный_1-Хом аше ва мат" xfId="6"/>
    <cellStyle name="Обычный_2-Махсулот сотиш" xfId="9"/>
    <cellStyle name="Обычный_3-Импорт" xfId="10"/>
    <cellStyle name="Обычный_4-Хизматлар" xfId="7"/>
    <cellStyle name="Обычный_5-Пудратчи" xfId="11"/>
    <cellStyle name="Обычный_6-Эл.эн.газ сув" xfId="8"/>
    <cellStyle name="Финансовый" xfId="1" builtinId="3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17</xdr:col>
      <xdr:colOff>21104</xdr:colOff>
      <xdr:row>4</xdr:row>
      <xdr:rowOff>0</xdr:rowOff>
    </xdr:to>
    <xdr:pic>
      <xdr:nvPicPr>
        <xdr:cNvPr id="2" name="Picture 1" descr="image0000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438275"/>
          <a:ext cx="15459075" cy="3524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86;&#1073;&#1084;&#1077;&#1085;/&#1086;&#1073;&#1084;&#1077;&#1085;/&#1086;&#1073;&#1084;&#1077;&#1085;/&#1086;&#1073;&#1084;&#1077;&#1085;/&#1052;&#1072;&#1093;&#1072;&#1090;&#1086;&#1074;%20&#1064;&#1091;&#1093;&#1088;&#1072;&#1090;%20&#1069;&#1055;&#1054;/&#1050;&#1059;&#1047;&#1040;&#1058;&#1059;&#1042;%20&#1050;&#1045;&#1053;&#1043;&#1040;&#1064;&#1048;/2023%20&#1081;&#1080;&#1083;%20&#1050;&#1091;&#1079;&#1072;&#1090;&#1091;&#1074;%20&#1082;&#1077;&#1085;&#1075;&#1072;&#1096;&#1080;/1-&#1081;&#1080;&#1171;&#1080;&#1083;&#1080;&#1096;&#1080;%2027%20%20&#1080;&#1102;&#1085;&#1100;%20%202023%20&#1081;&#1080;&#1083;/1%20&#1081;&#1080;&#1171;&#1080;&#1083;&#1080;&#1096;%20%20&#1073;&#1072;&#1105;&#1085;&#1085;&#1086;&#1084;&#1072;%20&#1080;&#1083;&#1086;&#1074;&#1072;&#1083;&#1072;&#1088;&#1080;/7-&#1084;&#1072;&#1089;&#1072;&#1083;&#1072;%209-&#1080;&#1083;&#1086;&#1074;&#1072;%20&#1058;&#1072;&#1092;&#1090;&#1080;&#1096;%20&#1082;&#1086;&#1084;&#1080;&#1089;&#1089;&#1080;&#1103;&#1089;&#1080;%20%20&#1093;&#1080;&#1089;&#1086;&#1073;&#1086;&#1090;%201%20%20&#1103;&#1088;&#1080;&#1084;%20&#1081;&#1080;&#1083;&#1083;&#1080;&#1082;%20%202023%20&#1075;&#1086;&#107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Хом аше ва мат"/>
      <sheetName val="3-Импорт "/>
      <sheetName val="2-Махсулот сотиш"/>
      <sheetName val="3-Хизматлар"/>
      <sheetName val="5-Пудратчи"/>
      <sheetName val="6-Эл.эн.газ сув"/>
      <sheetName val="7-Гос.зак."/>
      <sheetName val="7.1-xarid.uzex.uz"/>
      <sheetName val="7.1-Магазин хт харид"/>
      <sheetName val="7.2-Конкурс-Отб.наил.предл."/>
      <sheetName val="7.3.-Прямые закупки за 2022"/>
      <sheetName val="7.4.-Аукцион"/>
      <sheetName val="7.5.-СПОТ_харид"/>
      <sheetName val="7.6.-СПОТ_сотиш"/>
      <sheetName val="8-coopere"/>
      <sheetName val="Восстановлен 2022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28">
          <cell r="C28" t="str">
            <v>Пшеница</v>
          </cell>
        </row>
        <row r="29">
          <cell r="C29" t="str">
            <v>Труба полиэтиленовая ПЭГК d-500 SN8 ООО VIKAAZ PLAST</v>
          </cell>
        </row>
        <row r="30">
          <cell r="C30" t="str">
            <v>Дизельное топливо ЭКО ООО "Бухарский НПЗ"</v>
          </cell>
        </row>
        <row r="31">
          <cell r="C31" t="str">
            <v xml:space="preserve">Щебень из плотных горных пород для строительных работ фракции  5до 20мм  OOO Shoxjaxon Qurilish  </v>
          </cell>
        </row>
        <row r="32">
          <cell r="C32" t="str">
            <v>Двуокись углерода твёрдая (сухой лёд), АО "Максам Чирчик"</v>
          </cell>
        </row>
        <row r="33">
          <cell r="C33" t="str">
            <v>Портландцемент ЦЕМ II/А-Г 32,5H (предназначен для тарир в бумаж меш 50 кг) АО "Ахангаранцемент"</v>
          </cell>
        </row>
        <row r="34">
          <cell r="C34" t="str">
            <v>Карбамид марки "А", меш АО "Максам-Чирчик"</v>
          </cell>
        </row>
        <row r="35">
          <cell r="C35" t="str">
            <v>Водоэмульсионная краска ВДАК 111 ООО STM Color</v>
          </cell>
        </row>
        <row r="36">
          <cell r="C36" t="str">
            <v>Каустическая сода чешуйчатая 98% ООО "ASR KIMYO INVEST"</v>
          </cell>
        </row>
        <row r="37">
          <cell r="C37" t="str">
            <v>ООО SALT MINING</v>
          </cell>
        </row>
        <row r="38">
          <cell r="C38" t="str">
            <v>Эмаль ПФ 115 ООО STM Color</v>
          </cell>
        </row>
        <row r="39">
          <cell r="C39" t="str">
            <v>Грунтовка на акриловой основе "STM COLOR" ООО</v>
          </cell>
        </row>
        <row r="40">
          <cell r="C40" t="str">
            <v>Сухая строительная смесь OOO STM COLOR</v>
          </cell>
        </row>
        <row r="41">
          <cell r="C41" t="str">
            <v xml:space="preserve">Песок из отсевов дробления для строительных работ  OOO Shoxjaxon Qurilish  </v>
          </cell>
        </row>
        <row r="42">
          <cell r="C42" t="str">
            <v>Разбавитель NS OOO STM COLOR</v>
          </cell>
        </row>
        <row r="43">
          <cell r="C43" t="str">
            <v>Теплоизоляционный материал стекловата Рулон с фольгой 15м2(12=12500*1200*50)  СП ООО ECOCLIMAT</v>
          </cell>
        </row>
        <row r="44">
          <cell r="C44" t="str">
            <v>Лист гладкий из оцинкованной стали тол. 0,35мм.  ХК DONIYOR METALL INVEST</v>
          </cell>
        </row>
        <row r="45">
          <cell r="C45" t="str">
            <v>Кафельный клей мешок 20 кг  ООО "STMCOLOR"</v>
          </cell>
        </row>
      </sheetData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hyperlink" Target="http://emilliydokon.uzex.uz/ru/offers/item/6683736" TargetMode="External"/><Relationship Id="rId2" Type="http://schemas.openxmlformats.org/officeDocument/2006/relationships/hyperlink" Target="http://emilliydokon.uzex.uz/ru/Lots/item/5102092" TargetMode="External"/><Relationship Id="rId1" Type="http://schemas.openxmlformats.org/officeDocument/2006/relationships/hyperlink" Target="http://emilliydokon.uzex.uz/ru/offers/item/6683736" TargetMode="External"/><Relationship Id="rId4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https://exarid.uzex.uz/ru-RU/competitive/resultitem/9125058/" TargetMode="Externa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2"/>
  <sheetViews>
    <sheetView view="pageBreakPreview" zoomScaleNormal="130" zoomScaleSheetLayoutView="100" workbookViewId="0">
      <pane ySplit="5" topLeftCell="A6" activePane="bottomLeft" state="frozen"/>
      <selection pane="bottomLeft" activeCell="A107" sqref="A107:XFD107"/>
    </sheetView>
  </sheetViews>
  <sheetFormatPr defaultRowHeight="12"/>
  <cols>
    <col min="1" max="1" width="83.5703125" style="11" customWidth="1"/>
    <col min="2" max="2" width="24.28515625" style="125" customWidth="1"/>
    <col min="3" max="5" width="9.140625" style="12"/>
    <col min="6" max="6" width="13.42578125" style="12" bestFit="1" customWidth="1"/>
    <col min="7" max="16384" width="9.140625" style="12"/>
  </cols>
  <sheetData>
    <row r="1" spans="1:5">
      <c r="B1" s="123" t="s">
        <v>3</v>
      </c>
    </row>
    <row r="2" spans="1:5" ht="15.75">
      <c r="A2" s="1" t="s">
        <v>477</v>
      </c>
      <c r="B2" s="1"/>
    </row>
    <row r="3" spans="1:5" ht="15.75">
      <c r="A3" s="1" t="s">
        <v>478</v>
      </c>
      <c r="B3" s="1"/>
    </row>
    <row r="4" spans="1:5">
      <c r="A4" s="71"/>
      <c r="B4" s="125" t="s">
        <v>155</v>
      </c>
    </row>
    <row r="5" spans="1:5">
      <c r="A5" s="80" t="s">
        <v>0</v>
      </c>
      <c r="B5" s="139" t="s">
        <v>1</v>
      </c>
    </row>
    <row r="6" spans="1:5">
      <c r="A6" s="165" t="s">
        <v>321</v>
      </c>
      <c r="B6" s="164">
        <v>2160000</v>
      </c>
      <c r="C6" s="151"/>
      <c r="D6" s="152"/>
      <c r="E6" s="152"/>
    </row>
    <row r="7" spans="1:5">
      <c r="A7" s="166" t="s">
        <v>479</v>
      </c>
      <c r="B7" s="167">
        <v>2160000</v>
      </c>
      <c r="C7" s="163"/>
      <c r="D7" s="164"/>
      <c r="E7" s="164"/>
    </row>
    <row r="8" spans="1:5">
      <c r="A8" s="165" t="s">
        <v>197</v>
      </c>
      <c r="B8" s="164">
        <v>19022640</v>
      </c>
      <c r="C8" s="163"/>
      <c r="D8" s="164"/>
      <c r="E8" s="164"/>
    </row>
    <row r="9" spans="1:5">
      <c r="A9" s="166" t="s">
        <v>395</v>
      </c>
      <c r="B9" s="167">
        <v>19022640</v>
      </c>
      <c r="C9" s="163"/>
      <c r="D9" s="164"/>
      <c r="E9" s="164"/>
    </row>
    <row r="10" spans="1:5">
      <c r="A10" s="165" t="s">
        <v>396</v>
      </c>
      <c r="B10" s="164">
        <v>2880000</v>
      </c>
      <c r="C10" s="163"/>
      <c r="D10" s="164"/>
      <c r="E10" s="164"/>
    </row>
    <row r="11" spans="1:5">
      <c r="A11" s="166" t="s">
        <v>489</v>
      </c>
      <c r="B11" s="167">
        <v>2880000</v>
      </c>
      <c r="C11" s="163"/>
      <c r="D11" s="164"/>
      <c r="E11" s="164"/>
    </row>
    <row r="12" spans="1:5">
      <c r="A12" s="165" t="s">
        <v>490</v>
      </c>
      <c r="B12" s="164">
        <v>1512000</v>
      </c>
      <c r="C12" s="163"/>
      <c r="D12" s="164"/>
      <c r="E12" s="164"/>
    </row>
    <row r="13" spans="1:5">
      <c r="A13" s="166" t="s">
        <v>491</v>
      </c>
      <c r="B13" s="167">
        <v>1512000</v>
      </c>
      <c r="C13" s="163"/>
      <c r="D13" s="164"/>
      <c r="E13" s="164"/>
    </row>
    <row r="14" spans="1:5">
      <c r="A14" s="165" t="s">
        <v>492</v>
      </c>
      <c r="B14" s="164">
        <v>32860000</v>
      </c>
      <c r="C14" s="163"/>
      <c r="D14" s="164"/>
      <c r="E14" s="164"/>
    </row>
    <row r="15" spans="1:5">
      <c r="A15" s="166" t="s">
        <v>493</v>
      </c>
      <c r="B15" s="167">
        <v>21200000</v>
      </c>
      <c r="C15" s="163"/>
      <c r="D15" s="164"/>
      <c r="E15" s="164"/>
    </row>
    <row r="16" spans="1:5">
      <c r="A16" s="166" t="s">
        <v>494</v>
      </c>
      <c r="B16" s="167">
        <v>11660000</v>
      </c>
      <c r="C16" s="163"/>
      <c r="D16" s="164"/>
      <c r="E16" s="164"/>
    </row>
    <row r="17" spans="1:5">
      <c r="A17" s="165" t="s">
        <v>397</v>
      </c>
      <c r="B17" s="164">
        <v>2120000</v>
      </c>
      <c r="C17" s="163"/>
      <c r="D17" s="164"/>
      <c r="E17" s="164"/>
    </row>
    <row r="18" spans="1:5">
      <c r="A18" s="166" t="s">
        <v>495</v>
      </c>
      <c r="B18" s="167">
        <v>2120000</v>
      </c>
      <c r="C18" s="163"/>
      <c r="D18" s="164"/>
      <c r="E18" s="164"/>
    </row>
    <row r="19" spans="1:5">
      <c r="A19" s="165" t="s">
        <v>496</v>
      </c>
      <c r="B19" s="164">
        <v>7585000</v>
      </c>
      <c r="C19" s="163"/>
      <c r="D19" s="164"/>
      <c r="E19" s="164"/>
    </row>
    <row r="20" spans="1:5">
      <c r="A20" s="166" t="s">
        <v>497</v>
      </c>
      <c r="B20" s="167">
        <v>7585000</v>
      </c>
      <c r="C20" s="163"/>
      <c r="D20" s="164"/>
      <c r="E20" s="164"/>
    </row>
    <row r="21" spans="1:5">
      <c r="A21" s="165" t="s">
        <v>498</v>
      </c>
      <c r="B21" s="164">
        <v>22400000</v>
      </c>
      <c r="C21" s="163"/>
      <c r="D21" s="164"/>
      <c r="E21" s="164"/>
    </row>
    <row r="22" spans="1:5">
      <c r="A22" s="166" t="s">
        <v>499</v>
      </c>
      <c r="B22" s="167">
        <v>13440000</v>
      </c>
      <c r="C22" s="163"/>
      <c r="D22" s="164"/>
      <c r="E22" s="164"/>
    </row>
    <row r="23" spans="1:5">
      <c r="A23" s="246" t="s">
        <v>485</v>
      </c>
      <c r="B23" s="247">
        <v>6720000</v>
      </c>
      <c r="C23" s="163"/>
      <c r="D23" s="164"/>
      <c r="E23" s="164"/>
    </row>
    <row r="24" spans="1:5">
      <c r="A24" s="166" t="s">
        <v>500</v>
      </c>
      <c r="B24" s="167">
        <v>8960000</v>
      </c>
      <c r="C24" s="163"/>
      <c r="D24" s="164"/>
      <c r="E24" s="164"/>
    </row>
    <row r="25" spans="1:5">
      <c r="A25" s="165" t="s">
        <v>398</v>
      </c>
      <c r="B25" s="164">
        <v>6389664</v>
      </c>
      <c r="C25" s="163"/>
      <c r="D25" s="164"/>
      <c r="E25" s="164"/>
    </row>
    <row r="26" spans="1:5">
      <c r="A26" s="166" t="s">
        <v>501</v>
      </c>
      <c r="B26" s="167">
        <v>6389664</v>
      </c>
      <c r="C26" s="163"/>
      <c r="D26" s="164"/>
      <c r="E26" s="164"/>
    </row>
    <row r="27" spans="1:5">
      <c r="A27" s="165" t="s">
        <v>399</v>
      </c>
      <c r="B27" s="164">
        <v>37893728</v>
      </c>
      <c r="C27" s="163"/>
      <c r="D27" s="164"/>
      <c r="E27" s="164"/>
    </row>
    <row r="28" spans="1:5">
      <c r="A28" s="166" t="s">
        <v>502</v>
      </c>
      <c r="B28" s="167">
        <v>10358880</v>
      </c>
      <c r="C28" s="163"/>
      <c r="D28" s="164"/>
      <c r="E28" s="164"/>
    </row>
    <row r="29" spans="1:5">
      <c r="A29" s="246" t="s">
        <v>486</v>
      </c>
      <c r="B29" s="247">
        <v>10358880</v>
      </c>
      <c r="C29" s="163"/>
      <c r="D29" s="164"/>
      <c r="E29" s="164"/>
    </row>
    <row r="30" spans="1:5">
      <c r="A30" s="166" t="s">
        <v>503</v>
      </c>
      <c r="B30" s="167">
        <v>5731040</v>
      </c>
      <c r="C30" s="163"/>
      <c r="D30" s="164"/>
      <c r="E30" s="164"/>
    </row>
    <row r="31" spans="1:5">
      <c r="A31" s="246" t="s">
        <v>486</v>
      </c>
      <c r="B31" s="247">
        <v>5731040</v>
      </c>
      <c r="C31" s="163"/>
      <c r="D31" s="164"/>
      <c r="E31" s="164"/>
    </row>
    <row r="32" spans="1:5">
      <c r="A32" s="166" t="s">
        <v>504</v>
      </c>
      <c r="B32" s="167">
        <v>21803808</v>
      </c>
      <c r="C32" s="163"/>
      <c r="D32" s="164"/>
      <c r="E32" s="164"/>
    </row>
    <row r="33" spans="1:5">
      <c r="A33" s="246" t="s">
        <v>482</v>
      </c>
      <c r="B33" s="247">
        <v>21803808</v>
      </c>
      <c r="C33" s="163"/>
      <c r="D33" s="164"/>
      <c r="E33" s="164"/>
    </row>
    <row r="34" spans="1:5">
      <c r="A34" s="246" t="s">
        <v>480</v>
      </c>
      <c r="B34" s="248"/>
      <c r="C34" s="163"/>
      <c r="D34" s="164"/>
      <c r="E34" s="164"/>
    </row>
    <row r="35" spans="1:5">
      <c r="A35" s="165" t="s">
        <v>198</v>
      </c>
      <c r="B35" s="164">
        <v>6090000</v>
      </c>
      <c r="C35" s="163"/>
      <c r="D35" s="164"/>
      <c r="E35" s="164"/>
    </row>
    <row r="36" spans="1:5">
      <c r="A36" s="166" t="s">
        <v>505</v>
      </c>
      <c r="B36" s="167">
        <v>6090000</v>
      </c>
      <c r="C36" s="163"/>
      <c r="D36" s="164"/>
      <c r="E36" s="164"/>
    </row>
    <row r="37" spans="1:5">
      <c r="A37" s="246" t="s">
        <v>486</v>
      </c>
      <c r="B37" s="247">
        <v>6090000</v>
      </c>
      <c r="C37" s="163"/>
      <c r="D37" s="164"/>
      <c r="E37" s="164"/>
    </row>
    <row r="38" spans="1:5">
      <c r="A38" s="165" t="s">
        <v>199</v>
      </c>
      <c r="B38" s="164">
        <v>387206000</v>
      </c>
      <c r="C38" s="163"/>
      <c r="D38" s="164"/>
      <c r="E38" s="164"/>
    </row>
    <row r="39" spans="1:5">
      <c r="A39" s="166" t="s">
        <v>506</v>
      </c>
      <c r="B39" s="167">
        <v>387206000</v>
      </c>
      <c r="C39" s="163"/>
      <c r="D39" s="164"/>
      <c r="E39" s="164"/>
    </row>
    <row r="40" spans="1:5">
      <c r="A40" s="246" t="s">
        <v>483</v>
      </c>
      <c r="B40" s="247">
        <v>79296000</v>
      </c>
      <c r="C40" s="163"/>
      <c r="D40" s="164"/>
      <c r="E40" s="164"/>
    </row>
    <row r="41" spans="1:5">
      <c r="A41" s="246" t="s">
        <v>484</v>
      </c>
      <c r="B41" s="247">
        <v>16520000</v>
      </c>
      <c r="C41" s="163"/>
      <c r="D41" s="164"/>
      <c r="E41" s="164"/>
    </row>
    <row r="42" spans="1:5">
      <c r="A42" s="246" t="s">
        <v>485</v>
      </c>
      <c r="B42" s="247">
        <v>100912000</v>
      </c>
      <c r="C42" s="163"/>
      <c r="D42" s="164"/>
      <c r="E42" s="164"/>
    </row>
    <row r="43" spans="1:5">
      <c r="A43" s="246" t="s">
        <v>486</v>
      </c>
      <c r="B43" s="247">
        <v>82443200</v>
      </c>
      <c r="C43" s="163"/>
      <c r="D43" s="164"/>
      <c r="E43" s="164"/>
    </row>
    <row r="44" spans="1:5">
      <c r="A44" s="246" t="s">
        <v>487</v>
      </c>
      <c r="B44" s="247">
        <v>76700000</v>
      </c>
      <c r="C44" s="163"/>
      <c r="D44" s="164"/>
      <c r="E44" s="164"/>
    </row>
    <row r="45" spans="1:5">
      <c r="A45" s="246" t="s">
        <v>488</v>
      </c>
      <c r="B45" s="247">
        <v>31334800</v>
      </c>
      <c r="C45" s="163"/>
      <c r="D45" s="164"/>
      <c r="E45" s="164"/>
    </row>
    <row r="46" spans="1:5">
      <c r="A46" s="165" t="s">
        <v>507</v>
      </c>
      <c r="B46" s="164">
        <v>9151979.1999999993</v>
      </c>
      <c r="C46" s="163"/>
      <c r="D46" s="164"/>
      <c r="E46" s="164"/>
    </row>
    <row r="47" spans="1:5">
      <c r="A47" s="166" t="s">
        <v>508</v>
      </c>
      <c r="B47" s="167">
        <v>9151979.1999999993</v>
      </c>
      <c r="C47" s="163"/>
      <c r="D47" s="164"/>
      <c r="E47" s="164"/>
    </row>
    <row r="48" spans="1:5">
      <c r="A48" s="246" t="s">
        <v>483</v>
      </c>
      <c r="B48" s="247">
        <v>9151979.1999999993</v>
      </c>
      <c r="C48" s="163"/>
      <c r="D48" s="164"/>
      <c r="E48" s="164"/>
    </row>
    <row r="49" spans="1:5">
      <c r="A49" s="165" t="s">
        <v>200</v>
      </c>
      <c r="B49" s="164">
        <v>35300000</v>
      </c>
      <c r="C49" s="163"/>
      <c r="D49" s="164"/>
      <c r="E49" s="164"/>
    </row>
    <row r="50" spans="1:5">
      <c r="A50" s="166" t="s">
        <v>509</v>
      </c>
      <c r="B50" s="167">
        <v>26500000</v>
      </c>
      <c r="C50" s="163"/>
      <c r="D50" s="164"/>
      <c r="E50" s="164"/>
    </row>
    <row r="51" spans="1:5">
      <c r="A51" s="166" t="s">
        <v>510</v>
      </c>
      <c r="B51" s="167">
        <v>8800000</v>
      </c>
      <c r="C51" s="163"/>
      <c r="D51" s="164"/>
      <c r="E51" s="164"/>
    </row>
    <row r="52" spans="1:5">
      <c r="A52" s="165" t="s">
        <v>201</v>
      </c>
      <c r="B52" s="164">
        <v>312296880</v>
      </c>
      <c r="C52" s="163"/>
      <c r="D52" s="164"/>
      <c r="E52" s="164"/>
    </row>
    <row r="53" spans="1:5">
      <c r="A53" s="166" t="s">
        <v>511</v>
      </c>
      <c r="B53" s="167">
        <v>312296880</v>
      </c>
      <c r="C53" s="163"/>
      <c r="D53" s="164"/>
      <c r="E53" s="164"/>
    </row>
    <row r="54" spans="1:5">
      <c r="A54" s="165" t="s">
        <v>400</v>
      </c>
      <c r="B54" s="164">
        <v>12630912</v>
      </c>
      <c r="C54" s="163"/>
      <c r="D54" s="164"/>
      <c r="E54" s="164"/>
    </row>
    <row r="55" spans="1:5">
      <c r="A55" s="166" t="s">
        <v>512</v>
      </c>
      <c r="B55" s="167">
        <v>12630912</v>
      </c>
      <c r="C55" s="163"/>
      <c r="D55" s="164"/>
      <c r="E55" s="164"/>
    </row>
    <row r="56" spans="1:5">
      <c r="A56" s="165" t="s">
        <v>513</v>
      </c>
      <c r="B56" s="164">
        <v>8400000</v>
      </c>
      <c r="C56" s="163"/>
      <c r="D56" s="164"/>
      <c r="E56" s="164"/>
    </row>
    <row r="57" spans="1:5">
      <c r="A57" s="166" t="s">
        <v>514</v>
      </c>
      <c r="B57" s="167">
        <v>8400000</v>
      </c>
      <c r="C57" s="163"/>
      <c r="D57" s="164"/>
      <c r="E57" s="164"/>
    </row>
    <row r="58" spans="1:5">
      <c r="A58" s="165" t="s">
        <v>515</v>
      </c>
      <c r="B58" s="164">
        <v>35235000.399999999</v>
      </c>
      <c r="C58" s="163"/>
      <c r="D58" s="164"/>
      <c r="E58" s="164"/>
    </row>
    <row r="59" spans="1:5">
      <c r="A59" s="166" t="s">
        <v>516</v>
      </c>
      <c r="B59" s="167">
        <v>35235000.399999999</v>
      </c>
      <c r="C59" s="163"/>
      <c r="D59" s="164"/>
      <c r="E59" s="164"/>
    </row>
    <row r="60" spans="1:5">
      <c r="A60" s="165" t="s">
        <v>341</v>
      </c>
      <c r="B60" s="164">
        <v>128338000</v>
      </c>
      <c r="C60" s="163"/>
      <c r="D60" s="164"/>
      <c r="E60" s="164"/>
    </row>
    <row r="61" spans="1:5">
      <c r="A61" s="166" t="s">
        <v>401</v>
      </c>
      <c r="B61" s="167">
        <v>128338000</v>
      </c>
      <c r="C61" s="163"/>
      <c r="D61" s="164"/>
      <c r="E61" s="164"/>
    </row>
    <row r="62" spans="1:5">
      <c r="A62" s="165" t="s">
        <v>517</v>
      </c>
      <c r="B62" s="164">
        <v>10960000</v>
      </c>
      <c r="C62" s="163"/>
      <c r="D62" s="164"/>
      <c r="E62" s="164"/>
    </row>
    <row r="63" spans="1:5">
      <c r="A63" s="166" t="s">
        <v>518</v>
      </c>
      <c r="B63" s="167">
        <v>10960000</v>
      </c>
      <c r="C63" s="163"/>
      <c r="D63" s="164"/>
      <c r="E63" s="164"/>
    </row>
    <row r="64" spans="1:5">
      <c r="A64" s="165" t="s">
        <v>402</v>
      </c>
      <c r="B64" s="164">
        <v>3750040</v>
      </c>
      <c r="C64" s="163"/>
      <c r="D64" s="164"/>
      <c r="E64" s="164"/>
    </row>
    <row r="65" spans="1:5">
      <c r="A65" s="166" t="s">
        <v>519</v>
      </c>
      <c r="B65" s="167">
        <v>3750040</v>
      </c>
      <c r="C65" s="163"/>
      <c r="D65" s="164"/>
      <c r="E65" s="164"/>
    </row>
    <row r="66" spans="1:5">
      <c r="A66" s="165" t="s">
        <v>520</v>
      </c>
      <c r="B66" s="164">
        <v>15120000</v>
      </c>
      <c r="C66" s="163"/>
      <c r="D66" s="164"/>
      <c r="E66" s="164"/>
    </row>
    <row r="67" spans="1:5">
      <c r="A67" s="166" t="s">
        <v>521</v>
      </c>
      <c r="B67" s="167">
        <v>15120000</v>
      </c>
      <c r="C67" s="163"/>
      <c r="D67" s="164"/>
      <c r="E67" s="164"/>
    </row>
    <row r="68" spans="1:5">
      <c r="A68" s="165" t="s">
        <v>522</v>
      </c>
      <c r="B68" s="164">
        <v>511000</v>
      </c>
      <c r="C68" s="163"/>
      <c r="D68" s="164"/>
      <c r="E68" s="164"/>
    </row>
    <row r="69" spans="1:5">
      <c r="A69" s="166" t="s">
        <v>523</v>
      </c>
      <c r="B69" s="167">
        <v>511000</v>
      </c>
      <c r="C69" s="163"/>
      <c r="D69" s="164"/>
      <c r="E69" s="164"/>
    </row>
    <row r="70" spans="1:5">
      <c r="A70" s="165" t="s">
        <v>342</v>
      </c>
      <c r="B70" s="164">
        <v>1005102.04</v>
      </c>
      <c r="C70" s="163"/>
      <c r="D70" s="164"/>
      <c r="E70" s="164"/>
    </row>
    <row r="71" spans="1:5">
      <c r="A71" s="166" t="s">
        <v>524</v>
      </c>
      <c r="B71" s="167">
        <v>1005102.04</v>
      </c>
      <c r="C71" s="163"/>
      <c r="D71" s="164"/>
      <c r="E71" s="164"/>
    </row>
    <row r="72" spans="1:5">
      <c r="A72" s="165" t="s">
        <v>292</v>
      </c>
      <c r="B72" s="164">
        <v>4773800</v>
      </c>
      <c r="C72" s="163"/>
      <c r="D72" s="164"/>
      <c r="E72" s="164"/>
    </row>
    <row r="73" spans="1:5">
      <c r="A73" s="166" t="s">
        <v>525</v>
      </c>
      <c r="B73" s="167">
        <v>4773800</v>
      </c>
      <c r="C73" s="163"/>
      <c r="D73" s="164"/>
      <c r="E73" s="164"/>
    </row>
    <row r="74" spans="1:5">
      <c r="A74" s="165" t="s">
        <v>403</v>
      </c>
      <c r="B74" s="164">
        <v>3000000</v>
      </c>
      <c r="C74" s="163"/>
      <c r="D74" s="164"/>
      <c r="E74" s="164"/>
    </row>
    <row r="75" spans="1:5">
      <c r="A75" s="166" t="s">
        <v>526</v>
      </c>
      <c r="B75" s="167">
        <v>3000000</v>
      </c>
      <c r="C75" s="163"/>
      <c r="D75" s="164"/>
      <c r="E75" s="164"/>
    </row>
    <row r="76" spans="1:5">
      <c r="A76" s="165" t="s">
        <v>202</v>
      </c>
      <c r="B76" s="164">
        <v>8483810000</v>
      </c>
      <c r="C76" s="163"/>
      <c r="D76" s="164"/>
      <c r="E76" s="164"/>
    </row>
    <row r="77" spans="1:5">
      <c r="A77" s="166" t="s">
        <v>527</v>
      </c>
      <c r="B77" s="167">
        <v>8483810000</v>
      </c>
      <c r="C77" s="163"/>
      <c r="D77" s="164"/>
      <c r="E77" s="164"/>
    </row>
    <row r="78" spans="1:5">
      <c r="A78" s="165" t="s">
        <v>203</v>
      </c>
      <c r="B78" s="164">
        <v>6048000</v>
      </c>
      <c r="C78" s="163"/>
      <c r="D78" s="164"/>
      <c r="E78" s="164"/>
    </row>
    <row r="79" spans="1:5">
      <c r="A79" s="166" t="s">
        <v>528</v>
      </c>
      <c r="B79" s="167">
        <v>6048000</v>
      </c>
      <c r="C79" s="163"/>
      <c r="D79" s="164"/>
      <c r="E79" s="164"/>
    </row>
    <row r="80" spans="1:5">
      <c r="A80" s="165" t="s">
        <v>204</v>
      </c>
      <c r="B80" s="164">
        <v>14500000000</v>
      </c>
      <c r="C80" s="163"/>
      <c r="D80" s="164"/>
      <c r="E80" s="164"/>
    </row>
    <row r="81" spans="1:5">
      <c r="A81" s="166" t="s">
        <v>529</v>
      </c>
      <c r="B81" s="167">
        <v>3550000000</v>
      </c>
      <c r="C81" s="163"/>
      <c r="D81" s="164"/>
      <c r="E81" s="164"/>
    </row>
    <row r="82" spans="1:5">
      <c r="A82" s="166" t="s">
        <v>530</v>
      </c>
      <c r="B82" s="167">
        <v>3650000000</v>
      </c>
      <c r="C82" s="163"/>
      <c r="D82" s="164"/>
      <c r="E82" s="164"/>
    </row>
    <row r="83" spans="1:5">
      <c r="A83" s="166" t="s">
        <v>531</v>
      </c>
      <c r="B83" s="167">
        <v>3650000000</v>
      </c>
      <c r="C83" s="163"/>
      <c r="D83" s="164"/>
      <c r="E83" s="164"/>
    </row>
    <row r="84" spans="1:5">
      <c r="A84" s="166" t="s">
        <v>532</v>
      </c>
      <c r="B84" s="167">
        <v>3650000000</v>
      </c>
      <c r="C84" s="163"/>
      <c r="D84" s="164"/>
      <c r="E84" s="164"/>
    </row>
    <row r="85" spans="1:5">
      <c r="A85" s="165" t="s">
        <v>205</v>
      </c>
      <c r="B85" s="164">
        <v>3259200</v>
      </c>
      <c r="C85" s="163"/>
      <c r="D85" s="164"/>
      <c r="E85" s="164"/>
    </row>
    <row r="86" spans="1:5">
      <c r="A86" s="166" t="s">
        <v>533</v>
      </c>
      <c r="B86" s="167">
        <v>862400</v>
      </c>
      <c r="C86" s="163"/>
      <c r="D86" s="164"/>
      <c r="E86" s="164"/>
    </row>
    <row r="87" spans="1:5">
      <c r="A87" s="166" t="s">
        <v>534</v>
      </c>
      <c r="B87" s="167">
        <v>2396800</v>
      </c>
      <c r="C87" s="163"/>
      <c r="D87" s="164"/>
      <c r="E87" s="164"/>
    </row>
    <row r="88" spans="1:5">
      <c r="A88" s="165" t="s">
        <v>322</v>
      </c>
      <c r="B88" s="164">
        <v>2297206.7999999998</v>
      </c>
      <c r="C88" s="163"/>
      <c r="D88" s="164"/>
      <c r="E88" s="164"/>
    </row>
    <row r="89" spans="1:5">
      <c r="A89" s="166" t="s">
        <v>535</v>
      </c>
      <c r="B89" s="167">
        <v>2297206.7999999998</v>
      </c>
      <c r="C89" s="163"/>
      <c r="D89" s="164"/>
      <c r="E89" s="164"/>
    </row>
    <row r="90" spans="1:5">
      <c r="A90" s="165" t="s">
        <v>536</v>
      </c>
      <c r="B90" s="164">
        <v>3829000</v>
      </c>
      <c r="C90" s="163"/>
      <c r="D90" s="164"/>
      <c r="E90" s="164"/>
    </row>
    <row r="91" spans="1:5">
      <c r="A91" s="166" t="s">
        <v>537</v>
      </c>
      <c r="B91" s="167">
        <v>3829000</v>
      </c>
      <c r="C91" s="163"/>
      <c r="D91" s="164"/>
      <c r="E91" s="164"/>
    </row>
    <row r="92" spans="1:5">
      <c r="A92" s="165" t="s">
        <v>206</v>
      </c>
      <c r="B92" s="164">
        <v>2106000</v>
      </c>
      <c r="C92" s="163"/>
      <c r="D92" s="164"/>
      <c r="E92" s="164"/>
    </row>
    <row r="93" spans="1:5">
      <c r="A93" s="166" t="s">
        <v>538</v>
      </c>
      <c r="B93" s="167">
        <v>2106000</v>
      </c>
      <c r="C93" s="163"/>
      <c r="D93" s="164"/>
      <c r="E93" s="164"/>
    </row>
    <row r="94" spans="1:5">
      <c r="A94" s="165" t="s">
        <v>207</v>
      </c>
      <c r="B94" s="164">
        <v>681413152</v>
      </c>
      <c r="C94" s="163"/>
      <c r="D94" s="164"/>
      <c r="E94" s="164"/>
    </row>
    <row r="95" spans="1:5">
      <c r="A95" s="166" t="s">
        <v>539</v>
      </c>
      <c r="B95" s="167">
        <v>681413152</v>
      </c>
      <c r="C95" s="163"/>
      <c r="D95" s="164"/>
      <c r="E95" s="164"/>
    </row>
    <row r="96" spans="1:5">
      <c r="A96" s="165" t="s">
        <v>208</v>
      </c>
      <c r="B96" s="164">
        <v>3548160</v>
      </c>
      <c r="C96" s="163"/>
      <c r="D96" s="164"/>
      <c r="E96" s="164"/>
    </row>
    <row r="97" spans="1:5">
      <c r="A97" s="166" t="s">
        <v>540</v>
      </c>
      <c r="B97" s="167">
        <v>3548160</v>
      </c>
      <c r="C97" s="163"/>
      <c r="D97" s="164"/>
      <c r="E97" s="164"/>
    </row>
    <row r="98" spans="1:5">
      <c r="A98" s="165" t="s">
        <v>404</v>
      </c>
      <c r="B98" s="164">
        <v>2108710</v>
      </c>
      <c r="C98" s="163"/>
      <c r="D98" s="164"/>
      <c r="E98" s="164"/>
    </row>
    <row r="99" spans="1:5">
      <c r="A99" s="166" t="s">
        <v>541</v>
      </c>
      <c r="B99" s="167">
        <v>2108710</v>
      </c>
      <c r="C99" s="163"/>
      <c r="D99" s="164"/>
      <c r="E99" s="164"/>
    </row>
    <row r="100" spans="1:5">
      <c r="A100" s="165" t="s">
        <v>542</v>
      </c>
      <c r="B100" s="164">
        <v>4536000</v>
      </c>
      <c r="C100" s="163"/>
      <c r="D100" s="164"/>
      <c r="E100" s="164"/>
    </row>
    <row r="101" spans="1:5">
      <c r="A101" s="166" t="s">
        <v>543</v>
      </c>
      <c r="B101" s="167">
        <v>4536000</v>
      </c>
      <c r="C101" s="163"/>
      <c r="D101" s="164"/>
      <c r="E101" s="164"/>
    </row>
    <row r="102" spans="1:5">
      <c r="A102" s="165" t="s">
        <v>343</v>
      </c>
      <c r="B102" s="164">
        <v>4503000</v>
      </c>
      <c r="C102" s="163"/>
      <c r="D102" s="164"/>
      <c r="E102" s="164"/>
    </row>
    <row r="103" spans="1:5">
      <c r="A103" s="166" t="s">
        <v>544</v>
      </c>
      <c r="B103" s="167">
        <v>4503000</v>
      </c>
      <c r="C103" s="163"/>
      <c r="D103" s="164"/>
      <c r="E103" s="164"/>
    </row>
    <row r="104" spans="1:5">
      <c r="A104" s="165" t="s">
        <v>405</v>
      </c>
      <c r="B104" s="164">
        <v>298507456.51999998</v>
      </c>
      <c r="C104" s="163"/>
      <c r="D104" s="164"/>
      <c r="E104" s="164"/>
    </row>
    <row r="105" spans="1:5">
      <c r="A105" s="166" t="s">
        <v>406</v>
      </c>
      <c r="B105" s="167">
        <v>298507456.51999998</v>
      </c>
      <c r="C105" s="163"/>
      <c r="D105" s="164"/>
      <c r="E105" s="164"/>
    </row>
    <row r="106" spans="1:5">
      <c r="A106" s="236" t="s">
        <v>2</v>
      </c>
      <c r="B106" s="237">
        <f>+B6+B8+B10+B12+B14+B17+B19+B21+B25+B27+B35+B38+B46+B49+B52+B54+B56+B58+B60+B62+B64+B66+B68+B70+B72+B74+B76+B78+B80+B85+B88+B90+B92++B94+B96+B98+B100+B102+B104</f>
        <v>25104557630.959999</v>
      </c>
    </row>
    <row r="108" spans="1:5">
      <c r="B108" s="137" t="e">
        <f>+B6+B8+#REF!+#REF!+#REF!+#REF!+#REF!+B11+B12+#REF!+B17+#REF!+B21+B23+#REF!+#REF!+B29+B31+B39+B41+B43+B45+B47+#REF!+B51+B52+B54+#REF!+B57+#REF!+#REF!+#REF!+#REF!+B63+B64+B67+B74+#REF!+B77+#REF!+#REF!+#REF!+#REF!+#REF!+B84+#REF!+#REF!+#REF!+B87+B95+#REF!+B97+#REF!+B99+B100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</f>
        <v>#REF!</v>
      </c>
    </row>
    <row r="110" spans="1:5">
      <c r="B110" s="137" t="e">
        <f>+B106-B108</f>
        <v>#REF!</v>
      </c>
    </row>
    <row r="119" spans="2:2">
      <c r="B119" s="137" t="e">
        <f>B106+'4-Хизматлар'!#REF!+'5-Пудратчи'!B13+'6-Эл.эн.газ сув'!#REF!</f>
        <v>#REF!</v>
      </c>
    </row>
    <row r="122" spans="2:2">
      <c r="B122" s="137" t="e">
        <f>B119-'7-Гос.зак.'!K34</f>
        <v>#REF!</v>
      </c>
    </row>
  </sheetData>
  <autoFilter ref="A5:F106"/>
  <pageMargins left="0.70866141732283472" right="0.19" top="0.35433070866141736" bottom="0.47244094488188981" header="0.31496062992125984" footer="0.24"/>
  <pageSetup paperSize="9" scale="82" orientation="portrait" verticalDpi="0" r:id="rId1"/>
  <headerFooter>
    <oddFooter>&amp;CСтраница &amp;С&amp;P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0"/>
  <sheetViews>
    <sheetView zoomScaleNormal="100" workbookViewId="0">
      <selection activeCell="A2" sqref="A2"/>
    </sheetView>
  </sheetViews>
  <sheetFormatPr defaultRowHeight="12.75"/>
  <cols>
    <col min="1" max="1" width="12.28515625" style="85" bestFit="1" customWidth="1"/>
    <col min="2" max="2" width="9.28515625" style="85" bestFit="1" customWidth="1"/>
    <col min="3" max="3" width="14.42578125" style="85" customWidth="1"/>
    <col min="4" max="4" width="33.42578125" style="85" customWidth="1"/>
    <col min="5" max="5" width="37.5703125" style="85" customWidth="1"/>
    <col min="6" max="6" width="18" style="85" customWidth="1"/>
    <col min="7" max="7" width="16" style="85" customWidth="1"/>
    <col min="8" max="8" width="21.85546875" style="85" customWidth="1"/>
    <col min="9" max="16384" width="9.140625" style="85"/>
  </cols>
  <sheetData>
    <row r="1" spans="1:8" ht="39" customHeight="1">
      <c r="A1" s="279" t="s">
        <v>739</v>
      </c>
      <c r="B1" s="279"/>
      <c r="C1" s="279"/>
      <c r="D1" s="279"/>
      <c r="E1" s="279"/>
      <c r="F1" s="279"/>
      <c r="G1" s="279"/>
      <c r="H1" s="279"/>
    </row>
    <row r="3" spans="1:8" ht="30">
      <c r="A3" s="86" t="s">
        <v>150</v>
      </c>
      <c r="B3" s="86" t="s">
        <v>21</v>
      </c>
      <c r="C3" s="86" t="s">
        <v>36</v>
      </c>
      <c r="D3" s="86" t="s">
        <v>102</v>
      </c>
      <c r="E3" s="86" t="s">
        <v>103</v>
      </c>
      <c r="F3" s="86" t="s">
        <v>104</v>
      </c>
      <c r="G3" s="86" t="s">
        <v>105</v>
      </c>
      <c r="H3" s="86" t="s">
        <v>43</v>
      </c>
    </row>
    <row r="4" spans="1:8" ht="14.25">
      <c r="A4" s="207"/>
      <c r="B4" s="209"/>
      <c r="C4" s="210"/>
      <c r="D4" s="209"/>
      <c r="E4" s="209"/>
      <c r="F4" s="209"/>
      <c r="G4" s="207"/>
      <c r="H4" s="203"/>
    </row>
    <row r="5" spans="1:8" ht="14.25">
      <c r="A5" s="207"/>
      <c r="B5" s="209"/>
      <c r="C5" s="210"/>
      <c r="D5" s="209"/>
      <c r="E5" s="209"/>
      <c r="F5" s="209"/>
      <c r="G5" s="207"/>
      <c r="H5" s="203"/>
    </row>
    <row r="6" spans="1:8" ht="14.25">
      <c r="A6" s="211"/>
      <c r="B6" s="212"/>
      <c r="C6" s="213"/>
      <c r="D6" s="214"/>
      <c r="E6" s="208"/>
      <c r="F6" s="212"/>
      <c r="G6" s="211"/>
      <c r="H6" s="215"/>
    </row>
    <row r="7" spans="1:8" ht="14.25">
      <c r="A7" s="207"/>
      <c r="B7" s="209"/>
      <c r="C7" s="210"/>
      <c r="D7" s="209"/>
      <c r="E7" s="209"/>
      <c r="F7" s="209"/>
      <c r="G7" s="207"/>
      <c r="H7" s="203"/>
    </row>
    <row r="8" spans="1:8" ht="14.25">
      <c r="A8" s="207"/>
      <c r="B8" s="209"/>
      <c r="C8" s="210"/>
      <c r="D8" s="209"/>
      <c r="E8" s="209"/>
      <c r="F8" s="209"/>
      <c r="G8" s="207"/>
      <c r="H8" s="216"/>
    </row>
    <row r="9" spans="1:8" ht="14.25">
      <c r="A9" s="207"/>
      <c r="B9" s="206"/>
      <c r="C9" s="217"/>
      <c r="D9" s="209"/>
      <c r="E9" s="205"/>
      <c r="F9" s="218"/>
      <c r="G9" s="207"/>
      <c r="H9" s="203"/>
    </row>
    <row r="10" spans="1:8" ht="14.25">
      <c r="A10" s="207"/>
      <c r="B10" s="208"/>
      <c r="C10" s="210"/>
      <c r="D10" s="209"/>
      <c r="E10" s="209"/>
      <c r="F10" s="205"/>
      <c r="G10" s="207"/>
      <c r="H10" s="203"/>
    </row>
    <row r="11" spans="1:8" ht="14.25">
      <c r="A11" s="207"/>
      <c r="B11" s="205"/>
      <c r="C11" s="210"/>
      <c r="D11" s="209"/>
      <c r="E11" s="205"/>
      <c r="F11" s="205"/>
      <c r="G11" s="207"/>
      <c r="H11" s="203"/>
    </row>
    <row r="12" spans="1:8" ht="14.25">
      <c r="A12" s="207"/>
      <c r="B12" s="205"/>
      <c r="C12" s="210"/>
      <c r="D12" s="209"/>
      <c r="E12" s="205"/>
      <c r="F12" s="205"/>
      <c r="G12" s="207"/>
      <c r="H12" s="203"/>
    </row>
    <row r="13" spans="1:8" ht="15">
      <c r="A13" s="96"/>
      <c r="B13" s="96"/>
      <c r="C13" s="96"/>
      <c r="D13" s="96"/>
      <c r="E13" s="96"/>
      <c r="F13" s="96"/>
      <c r="G13" s="96"/>
      <c r="H13" s="162">
        <f>SUM(H4:H12)</f>
        <v>0</v>
      </c>
    </row>
    <row r="20" spans="8:8">
      <c r="H20" s="103"/>
    </row>
  </sheetData>
  <autoFilter ref="B3:H3"/>
  <mergeCells count="1">
    <mergeCell ref="A1:H1"/>
  </mergeCells>
  <pageMargins left="0.70866141732283472" right="0.70866141732283472" top="0.74803149606299213" bottom="0.74803149606299213" header="0.31496062992125984" footer="0.31496062992125984"/>
  <pageSetup paperSize="9" scale="80" orientation="landscape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O17"/>
  <sheetViews>
    <sheetView view="pageBreakPreview" zoomScaleSheetLayoutView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A6" sqref="A6:H16"/>
    </sheetView>
  </sheetViews>
  <sheetFormatPr defaultRowHeight="15"/>
  <cols>
    <col min="1" max="1" width="5.28515625" style="20" customWidth="1"/>
    <col min="2" max="3" width="16.28515625" style="20" customWidth="1"/>
    <col min="4" max="4" width="15.5703125" style="20" customWidth="1"/>
    <col min="5" max="5" width="18.85546875" style="68" customWidth="1"/>
    <col min="6" max="6" width="23.28515625" style="21" customWidth="1"/>
    <col min="7" max="7" width="14.7109375" style="18" customWidth="1"/>
    <col min="8" max="8" width="16.85546875" style="18" customWidth="1"/>
    <col min="9" max="16384" width="9.140625" style="20"/>
  </cols>
  <sheetData>
    <row r="1" spans="1:15">
      <c r="G1" s="18" t="s">
        <v>51</v>
      </c>
    </row>
    <row r="2" spans="1:15">
      <c r="A2" s="280" t="s">
        <v>26</v>
      </c>
      <c r="B2" s="280"/>
      <c r="C2" s="280"/>
      <c r="D2" s="280"/>
      <c r="E2" s="280"/>
      <c r="F2" s="280"/>
      <c r="G2" s="280"/>
    </row>
    <row r="3" spans="1:15">
      <c r="A3" s="280" t="s">
        <v>740</v>
      </c>
      <c r="B3" s="280"/>
      <c r="C3" s="280"/>
      <c r="D3" s="280"/>
      <c r="E3" s="280"/>
      <c r="F3" s="280"/>
      <c r="G3" s="280"/>
    </row>
    <row r="4" spans="1:15">
      <c r="G4" s="69"/>
    </row>
    <row r="5" spans="1:15" ht="39.75" customHeight="1">
      <c r="A5" s="61"/>
      <c r="B5" s="62" t="s">
        <v>111</v>
      </c>
      <c r="C5" s="62" t="s">
        <v>112</v>
      </c>
      <c r="D5" s="62" t="s">
        <v>113</v>
      </c>
      <c r="E5" s="64" t="s">
        <v>114</v>
      </c>
      <c r="F5" s="63" t="s">
        <v>115</v>
      </c>
      <c r="G5" s="64" t="s">
        <v>116</v>
      </c>
      <c r="H5" s="64" t="s">
        <v>117</v>
      </c>
    </row>
    <row r="6" spans="1:15">
      <c r="A6" s="153"/>
      <c r="B6" s="154"/>
      <c r="C6" s="154"/>
      <c r="D6" s="155"/>
      <c r="E6" s="156"/>
      <c r="F6" s="154"/>
      <c r="G6" s="154"/>
      <c r="H6" s="224"/>
      <c r="I6" s="20" t="s">
        <v>355</v>
      </c>
      <c r="J6" s="223">
        <v>3360</v>
      </c>
      <c r="K6" s="20" t="s">
        <v>356</v>
      </c>
      <c r="L6" s="20" t="s">
        <v>357</v>
      </c>
      <c r="M6" s="20" t="s">
        <v>123</v>
      </c>
      <c r="N6" s="223">
        <v>67200</v>
      </c>
      <c r="O6" s="223">
        <v>67200</v>
      </c>
    </row>
    <row r="7" spans="1:15">
      <c r="A7" s="153"/>
      <c r="B7" s="154"/>
      <c r="C7" s="154"/>
      <c r="D7" s="155"/>
      <c r="E7" s="156"/>
      <c r="F7" s="154"/>
      <c r="G7" s="154"/>
      <c r="H7" s="224"/>
      <c r="I7" s="20" t="s">
        <v>355</v>
      </c>
      <c r="J7" s="223">
        <v>5600</v>
      </c>
      <c r="K7" s="20" t="s">
        <v>358</v>
      </c>
      <c r="L7" s="20" t="s">
        <v>357</v>
      </c>
      <c r="M7" s="20" t="s">
        <v>123</v>
      </c>
      <c r="N7" s="223">
        <v>112000</v>
      </c>
      <c r="O7" s="223">
        <v>112000</v>
      </c>
    </row>
    <row r="8" spans="1:15">
      <c r="A8" s="153"/>
      <c r="B8" s="154"/>
      <c r="C8" s="154"/>
      <c r="D8" s="155"/>
      <c r="E8" s="156"/>
      <c r="F8" s="154"/>
      <c r="G8" s="154"/>
      <c r="H8" s="224"/>
      <c r="I8" s="20" t="s">
        <v>355</v>
      </c>
      <c r="J8" s="223">
        <v>50400</v>
      </c>
      <c r="K8" s="20" t="s">
        <v>359</v>
      </c>
      <c r="L8" s="20" t="s">
        <v>360</v>
      </c>
      <c r="M8" s="20" t="s">
        <v>123</v>
      </c>
      <c r="N8" s="223">
        <v>5040000</v>
      </c>
      <c r="O8" s="223">
        <v>5040000</v>
      </c>
    </row>
    <row r="9" spans="1:15">
      <c r="A9" s="153"/>
      <c r="B9" s="154"/>
      <c r="C9" s="154"/>
      <c r="D9" s="155"/>
      <c r="E9" s="156"/>
      <c r="F9" s="154"/>
      <c r="G9" s="154"/>
      <c r="H9" s="225"/>
      <c r="I9" s="20" t="s">
        <v>355</v>
      </c>
      <c r="J9" s="223">
        <v>15200000</v>
      </c>
      <c r="K9" s="20" t="s">
        <v>361</v>
      </c>
      <c r="L9" s="20">
        <v>4000</v>
      </c>
      <c r="M9" s="20" t="s">
        <v>123</v>
      </c>
      <c r="N9" s="223">
        <v>4500</v>
      </c>
      <c r="O9" s="223">
        <v>3800</v>
      </c>
    </row>
    <row r="10" spans="1:15">
      <c r="A10" s="153"/>
      <c r="B10" s="154"/>
      <c r="C10" s="154"/>
      <c r="D10" s="155"/>
      <c r="E10" s="156"/>
      <c r="F10" s="154"/>
      <c r="G10" s="154"/>
      <c r="H10" s="226"/>
      <c r="I10" s="20" t="s">
        <v>355</v>
      </c>
      <c r="J10" s="223">
        <v>4116000</v>
      </c>
      <c r="K10" s="20" t="s">
        <v>362</v>
      </c>
      <c r="L10" s="20">
        <v>7</v>
      </c>
      <c r="M10" s="20" t="s">
        <v>149</v>
      </c>
      <c r="N10" s="223">
        <v>705600</v>
      </c>
      <c r="O10" s="223">
        <v>588000</v>
      </c>
    </row>
    <row r="11" spans="1:15">
      <c r="A11" s="153"/>
      <c r="B11" s="154"/>
      <c r="C11" s="154"/>
      <c r="D11" s="155"/>
      <c r="E11" s="156"/>
      <c r="F11" s="154"/>
      <c r="G11" s="154"/>
      <c r="H11" s="226"/>
      <c r="I11" s="20" t="s">
        <v>355</v>
      </c>
      <c r="J11" s="223">
        <v>15000000</v>
      </c>
      <c r="K11" s="20" t="s">
        <v>361</v>
      </c>
      <c r="L11" s="20">
        <v>4000</v>
      </c>
      <c r="M11" s="20" t="s">
        <v>123</v>
      </c>
      <c r="N11" s="223">
        <v>4500</v>
      </c>
      <c r="O11" s="223">
        <v>3750</v>
      </c>
    </row>
    <row r="12" spans="1:15">
      <c r="A12" s="153"/>
      <c r="B12" s="154"/>
      <c r="C12" s="154"/>
      <c r="D12" s="155"/>
      <c r="E12" s="156"/>
      <c r="F12" s="154"/>
      <c r="G12" s="154"/>
      <c r="H12" s="226"/>
      <c r="I12" s="20" t="s">
        <v>47</v>
      </c>
      <c r="J12" s="223">
        <v>9000</v>
      </c>
      <c r="K12" s="20" t="s">
        <v>363</v>
      </c>
      <c r="L12" s="20">
        <v>1</v>
      </c>
      <c r="M12" s="20" t="s">
        <v>364</v>
      </c>
      <c r="N12" s="223">
        <v>10000000</v>
      </c>
      <c r="O12" s="223">
        <v>9000</v>
      </c>
    </row>
    <row r="13" spans="1:15">
      <c r="A13" s="219"/>
      <c r="B13" s="220"/>
      <c r="C13" s="220"/>
      <c r="D13" s="221"/>
      <c r="E13" s="222"/>
      <c r="F13" s="220"/>
      <c r="G13" s="220"/>
      <c r="H13" s="226"/>
      <c r="I13" s="20" t="s">
        <v>355</v>
      </c>
      <c r="J13" s="223">
        <v>1676040</v>
      </c>
      <c r="K13" s="20" t="s">
        <v>365</v>
      </c>
      <c r="L13" s="20">
        <v>6</v>
      </c>
      <c r="M13" s="20" t="s">
        <v>149</v>
      </c>
      <c r="N13" s="223">
        <v>951000</v>
      </c>
      <c r="O13" s="223">
        <v>279340</v>
      </c>
    </row>
    <row r="14" spans="1:15">
      <c r="A14" s="219"/>
      <c r="B14" s="220"/>
      <c r="C14" s="220"/>
      <c r="D14" s="221"/>
      <c r="E14" s="222"/>
      <c r="F14" s="220"/>
      <c r="G14" s="220"/>
      <c r="H14" s="226"/>
      <c r="I14" s="20" t="s">
        <v>355</v>
      </c>
      <c r="J14" s="223">
        <v>1041600</v>
      </c>
      <c r="K14" s="20" t="s">
        <v>366</v>
      </c>
      <c r="L14" s="20">
        <v>3</v>
      </c>
      <c r="M14" s="20" t="s">
        <v>149</v>
      </c>
      <c r="N14" s="223">
        <v>400000</v>
      </c>
      <c r="O14" s="223">
        <v>347200</v>
      </c>
    </row>
    <row r="15" spans="1:15">
      <c r="A15" s="219"/>
      <c r="B15" s="220"/>
      <c r="C15" s="220"/>
      <c r="D15" s="221"/>
      <c r="E15" s="222"/>
      <c r="F15" s="220"/>
      <c r="G15" s="220"/>
      <c r="H15" s="226"/>
      <c r="I15" s="20" t="s">
        <v>355</v>
      </c>
      <c r="J15" s="223">
        <v>220000</v>
      </c>
      <c r="K15" s="20" t="s">
        <v>367</v>
      </c>
      <c r="L15" s="20">
        <v>1</v>
      </c>
      <c r="M15" s="20" t="s">
        <v>149</v>
      </c>
      <c r="N15" s="223">
        <v>300000</v>
      </c>
      <c r="O15" s="223">
        <v>220000</v>
      </c>
    </row>
    <row r="16" spans="1:15">
      <c r="A16" s="219"/>
      <c r="B16" s="220"/>
      <c r="C16" s="220"/>
      <c r="D16" s="221"/>
      <c r="E16" s="222"/>
      <c r="F16" s="220"/>
      <c r="G16" s="220"/>
      <c r="H16" s="226"/>
      <c r="I16" s="20" t="s">
        <v>355</v>
      </c>
      <c r="J16" s="223">
        <v>1225000</v>
      </c>
      <c r="K16" s="20" t="s">
        <v>368</v>
      </c>
      <c r="L16" s="20">
        <v>50</v>
      </c>
      <c r="M16" s="20" t="s">
        <v>123</v>
      </c>
      <c r="N16" s="223">
        <v>29400</v>
      </c>
      <c r="O16" s="223">
        <v>24500</v>
      </c>
    </row>
    <row r="17" spans="1:8" ht="15.75">
      <c r="A17" s="157"/>
      <c r="B17" s="158"/>
      <c r="C17" s="157"/>
      <c r="D17" s="157"/>
      <c r="E17" s="159">
        <f>SUM(E6:E16)</f>
        <v>0</v>
      </c>
      <c r="F17" s="157"/>
      <c r="G17" s="160"/>
      <c r="H17" s="159">
        <f>SUM(H6:H16)</f>
        <v>0</v>
      </c>
    </row>
  </sheetData>
  <mergeCells count="2">
    <mergeCell ref="A2:G2"/>
    <mergeCell ref="A3:G3"/>
  </mergeCells>
  <hyperlinks>
    <hyperlink ref="B5" r:id="rId1" display="http://emilliydokon.uzex.uz/ru/offers/item/6683736"/>
    <hyperlink ref="C5" r:id="rId2" display="http://emilliydokon.uzex.uz/ru/Lots/item/5102092"/>
    <hyperlink ref="D5" r:id="rId3" display="http://emilliydokon.uzex.uz/ru/offers/item/6683736"/>
  </hyperlinks>
  <pageMargins left="0.23622047244094491" right="0.15748031496062992" top="0.31496062992125984" bottom="0.23622047244094491" header="0.19685039370078741" footer="0.19685039370078741"/>
  <pageSetup paperSize="9" scale="70" orientation="portrait" verticalDpi="0" r:id="rId4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M21"/>
  <sheetViews>
    <sheetView view="pageBreakPreview" zoomScaleSheetLayoutView="100" workbookViewId="0">
      <selection activeCell="A4" sqref="A4"/>
    </sheetView>
  </sheetViews>
  <sheetFormatPr defaultRowHeight="15"/>
  <cols>
    <col min="1" max="1" width="9" customWidth="1"/>
    <col min="2" max="2" width="12.85546875" customWidth="1"/>
    <col min="3" max="3" width="10.5703125" bestFit="1" customWidth="1"/>
    <col min="4" max="4" width="14.85546875" bestFit="1" customWidth="1"/>
    <col min="5" max="5" width="16.42578125" customWidth="1"/>
    <col min="6" max="6" width="18.85546875" customWidth="1"/>
    <col min="7" max="7" width="14.7109375" bestFit="1" customWidth="1"/>
    <col min="8" max="8" width="22.42578125" customWidth="1"/>
    <col min="9" max="9" width="13.5703125" customWidth="1"/>
    <col min="10" max="10" width="15.5703125" style="51" customWidth="1"/>
    <col min="11" max="11" width="14.42578125" customWidth="1"/>
    <col min="12" max="12" width="16" style="15" customWidth="1"/>
    <col min="13" max="13" width="16.28515625" customWidth="1"/>
  </cols>
  <sheetData>
    <row r="1" spans="1:13">
      <c r="H1" t="s">
        <v>50</v>
      </c>
    </row>
    <row r="2" spans="1:13">
      <c r="A2" s="280" t="s">
        <v>26</v>
      </c>
      <c r="B2" s="280"/>
      <c r="C2" s="280"/>
      <c r="D2" s="280"/>
      <c r="E2" s="280"/>
      <c r="F2" s="280"/>
      <c r="G2" s="280"/>
      <c r="H2" s="280"/>
    </row>
    <row r="3" spans="1:13">
      <c r="A3" s="280" t="s">
        <v>741</v>
      </c>
      <c r="B3" s="280"/>
      <c r="C3" s="280"/>
      <c r="D3" s="280"/>
      <c r="E3" s="280"/>
      <c r="F3" s="280"/>
      <c r="G3" s="280"/>
      <c r="H3" s="280"/>
    </row>
    <row r="4" spans="1:13">
      <c r="H4" s="25" t="s">
        <v>98</v>
      </c>
    </row>
    <row r="5" spans="1:13" ht="22.5">
      <c r="A5" s="66" t="s">
        <v>124</v>
      </c>
      <c r="B5" s="64" t="s">
        <v>111</v>
      </c>
      <c r="C5" s="64" t="s">
        <v>112</v>
      </c>
      <c r="D5" s="64" t="s">
        <v>113</v>
      </c>
      <c r="E5" s="64" t="s">
        <v>114</v>
      </c>
      <c r="F5" s="64" t="s">
        <v>115</v>
      </c>
      <c r="G5" s="64" t="s">
        <v>116</v>
      </c>
      <c r="H5" s="64" t="s">
        <v>117</v>
      </c>
      <c r="I5" s="64" t="s">
        <v>118</v>
      </c>
      <c r="J5" s="64" t="s">
        <v>119</v>
      </c>
      <c r="K5" s="64" t="s">
        <v>120</v>
      </c>
      <c r="L5" s="64" t="s">
        <v>121</v>
      </c>
      <c r="M5" s="64" t="s">
        <v>122</v>
      </c>
    </row>
    <row r="6" spans="1:13">
      <c r="A6" s="77"/>
      <c r="B6" s="127"/>
      <c r="C6" s="128"/>
      <c r="D6" s="78"/>
      <c r="E6" s="79"/>
      <c r="F6" s="77"/>
      <c r="G6" s="128"/>
      <c r="H6" s="79"/>
      <c r="I6" s="60"/>
      <c r="J6" s="65"/>
      <c r="K6" s="65"/>
      <c r="L6" s="79"/>
      <c r="M6" s="79"/>
    </row>
    <row r="7" spans="1:13">
      <c r="A7" s="129"/>
      <c r="B7" s="116"/>
      <c r="C7" s="117"/>
      <c r="D7" s="118"/>
      <c r="E7" s="130"/>
      <c r="F7" s="131"/>
      <c r="G7" s="116"/>
      <c r="H7" s="130"/>
      <c r="I7" s="119"/>
      <c r="J7" s="65"/>
      <c r="K7" s="65"/>
      <c r="L7" s="130"/>
      <c r="M7" s="130"/>
    </row>
    <row r="8" spans="1:13">
      <c r="A8" s="83"/>
      <c r="B8" s="67"/>
      <c r="C8" s="84"/>
      <c r="D8" s="67"/>
      <c r="E8" s="132"/>
      <c r="F8" s="67"/>
      <c r="G8" s="84"/>
      <c r="H8" s="132"/>
      <c r="I8" s="65"/>
      <c r="J8" s="65"/>
      <c r="K8" s="65"/>
      <c r="L8" s="115"/>
      <c r="M8" s="115"/>
    </row>
    <row r="9" spans="1:13">
      <c r="A9" s="83"/>
      <c r="B9" s="67"/>
      <c r="C9" s="84"/>
      <c r="D9" s="67"/>
      <c r="E9" s="132"/>
      <c r="F9" s="67"/>
      <c r="G9" s="84"/>
      <c r="H9" s="132"/>
      <c r="I9" s="60"/>
      <c r="J9" s="65"/>
      <c r="K9" s="65"/>
      <c r="L9" s="115"/>
      <c r="M9" s="115"/>
    </row>
    <row r="10" spans="1:13">
      <c r="A10" s="83"/>
      <c r="B10" s="67"/>
      <c r="C10" s="84"/>
      <c r="D10" s="67"/>
      <c r="E10" s="132"/>
      <c r="F10" s="67"/>
      <c r="G10" s="67"/>
      <c r="H10" s="132"/>
      <c r="I10" s="60"/>
      <c r="J10" s="65"/>
      <c r="K10" s="65"/>
      <c r="L10" s="132"/>
      <c r="M10" s="132"/>
    </row>
    <row r="11" spans="1:13">
      <c r="A11" s="83"/>
      <c r="B11" s="67"/>
      <c r="C11" s="84"/>
      <c r="D11" s="67"/>
      <c r="E11" s="132"/>
      <c r="F11" s="67"/>
      <c r="G11" s="67"/>
      <c r="H11" s="132"/>
      <c r="I11" s="60"/>
      <c r="J11" s="65"/>
      <c r="K11" s="65"/>
      <c r="L11" s="115"/>
      <c r="M11" s="115"/>
    </row>
    <row r="12" spans="1:13">
      <c r="A12" s="52"/>
      <c r="B12" s="52"/>
      <c r="C12" s="52"/>
      <c r="D12" s="52"/>
      <c r="E12" s="54" t="s">
        <v>10</v>
      </c>
      <c r="F12" s="55"/>
      <c r="G12" s="52"/>
      <c r="H12" s="70">
        <f>SUM(H6:H11)</f>
        <v>0</v>
      </c>
      <c r="I12" s="52"/>
      <c r="J12" s="53"/>
      <c r="L12" s="15">
        <f>SUM(L6:L11)</f>
        <v>0</v>
      </c>
      <c r="M12" s="70">
        <f>SUM(M6:M11)</f>
        <v>0</v>
      </c>
    </row>
    <row r="20" spans="6:6">
      <c r="F20" s="15" t="e">
        <f>F12+#REF!</f>
        <v>#REF!</v>
      </c>
    </row>
    <row r="21" spans="6:6">
      <c r="F21" s="56" t="e">
        <f>#REF!</f>
        <v>#REF!</v>
      </c>
    </row>
  </sheetData>
  <mergeCells count="2">
    <mergeCell ref="A2:H2"/>
    <mergeCell ref="A3:H3"/>
  </mergeCells>
  <hyperlinks>
    <hyperlink ref="B5" r:id="rId1" display="https://exarid.uzex.uz/ru-RU/competitive/resultitem/9125058/"/>
  </hyperlinks>
  <pageMargins left="0.19685039370078741" right="0.19685039370078741" top="0.98425196850393704" bottom="0.98425196850393704" header="0.51181102362204722" footer="0.51181102362204722"/>
  <pageSetup paperSize="9" scale="73" orientation="landscape" verticalDpi="0"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4"/>
  <sheetViews>
    <sheetView view="pageBreakPreview" zoomScale="60" zoomScaleNormal="100" workbookViewId="0">
      <selection activeCell="A2" sqref="A2"/>
    </sheetView>
  </sheetViews>
  <sheetFormatPr defaultRowHeight="12.75"/>
  <cols>
    <col min="1" max="1" width="7" style="85" customWidth="1"/>
    <col min="2" max="2" width="10.85546875" style="85" customWidth="1"/>
    <col min="3" max="3" width="31.42578125" style="85" customWidth="1"/>
    <col min="4" max="4" width="32" style="85" customWidth="1"/>
    <col min="5" max="5" width="21.85546875" style="85" customWidth="1"/>
    <col min="6" max="6" width="19.5703125" style="85" customWidth="1"/>
    <col min="7" max="7" width="18.5703125" style="85" customWidth="1"/>
    <col min="8" max="8" width="13" style="85" bestFit="1" customWidth="1"/>
    <col min="9" max="9" width="14.7109375" style="85" customWidth="1"/>
    <col min="10" max="10" width="9.140625" style="85"/>
    <col min="11" max="11" width="14.28515625" style="85" bestFit="1" customWidth="1"/>
    <col min="12" max="16384" width="9.140625" style="85"/>
  </cols>
  <sheetData>
    <row r="1" spans="1:10" ht="50.1" customHeight="1">
      <c r="A1" s="281" t="s">
        <v>742</v>
      </c>
      <c r="B1" s="281"/>
      <c r="C1" s="281"/>
      <c r="D1" s="281"/>
      <c r="E1" s="281"/>
      <c r="F1" s="281"/>
      <c r="G1" s="281"/>
      <c r="H1" s="281"/>
      <c r="I1" s="281"/>
    </row>
    <row r="2" spans="1:10" s="87" customFormat="1" ht="30">
      <c r="A2" s="86" t="s">
        <v>141</v>
      </c>
      <c r="B2" s="86" t="s">
        <v>129</v>
      </c>
      <c r="C2" s="86" t="s">
        <v>130</v>
      </c>
      <c r="D2" s="86" t="s">
        <v>131</v>
      </c>
      <c r="E2" s="86" t="s">
        <v>142</v>
      </c>
      <c r="F2" s="86" t="s">
        <v>20</v>
      </c>
      <c r="G2" s="86" t="s">
        <v>143</v>
      </c>
      <c r="H2" s="86" t="s">
        <v>132</v>
      </c>
      <c r="I2" s="86" t="s">
        <v>133</v>
      </c>
      <c r="J2" s="86" t="s">
        <v>99</v>
      </c>
    </row>
    <row r="3" spans="1:10" s="87" customFormat="1" ht="36.75" customHeight="1">
      <c r="A3" s="228"/>
      <c r="B3" s="228"/>
      <c r="C3" s="228"/>
      <c r="D3" s="228"/>
      <c r="E3" s="228"/>
      <c r="F3" s="230"/>
      <c r="G3" s="231"/>
      <c r="H3" s="229"/>
      <c r="I3" s="228"/>
      <c r="J3" s="228"/>
    </row>
    <row r="4" spans="1:10" s="92" customFormat="1" ht="36.75" customHeight="1">
      <c r="A4" s="90"/>
      <c r="B4" s="90"/>
      <c r="C4" s="90"/>
      <c r="D4" s="90"/>
      <c r="E4" s="90"/>
      <c r="F4" s="91">
        <f>SUM(F3:F3)</f>
        <v>0</v>
      </c>
      <c r="G4" s="91">
        <f>SUM(G3:G3)</f>
        <v>0</v>
      </c>
      <c r="H4" s="90"/>
      <c r="I4" s="90"/>
      <c r="J4" s="90"/>
    </row>
  </sheetData>
  <mergeCells count="1">
    <mergeCell ref="A1:I1"/>
  </mergeCells>
  <pageMargins left="0.7" right="0.7" top="0.75" bottom="0.75" header="0.3" footer="0.3"/>
  <pageSetup paperSize="9" scale="49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M19"/>
  <sheetViews>
    <sheetView view="pageBreakPreview" zoomScale="85" zoomScaleNormal="100" zoomScaleSheetLayoutView="85" workbookViewId="0">
      <selection activeCell="A6" sqref="A6:XFD10"/>
    </sheetView>
  </sheetViews>
  <sheetFormatPr defaultRowHeight="12.75"/>
  <cols>
    <col min="1" max="1" width="7" style="93" customWidth="1"/>
    <col min="2" max="2" width="10.140625" style="93" customWidth="1"/>
    <col min="3" max="3" width="17.85546875" style="93" customWidth="1"/>
    <col min="4" max="4" width="9.140625" style="93" customWidth="1"/>
    <col min="5" max="5" width="16.42578125" style="93" customWidth="1"/>
    <col min="6" max="6" width="41.140625" style="93" bestFit="1" customWidth="1"/>
    <col min="7" max="7" width="11.140625" style="93" customWidth="1"/>
    <col min="8" max="9" width="17.140625" style="93" customWidth="1"/>
    <col min="10" max="11" width="7" style="93" customWidth="1"/>
    <col min="12" max="13" width="17.140625" style="93" customWidth="1"/>
    <col min="14" max="16384" width="9.140625" style="93"/>
  </cols>
  <sheetData>
    <row r="1" spans="1:13" ht="46.5" customHeight="1">
      <c r="A1" s="282" t="s">
        <v>743</v>
      </c>
      <c r="B1" s="282"/>
      <c r="C1" s="282"/>
      <c r="D1" s="282"/>
      <c r="E1" s="282"/>
      <c r="F1" s="282"/>
      <c r="G1" s="282"/>
      <c r="H1" s="283"/>
      <c r="I1" s="283"/>
      <c r="J1" s="283"/>
      <c r="K1" s="283"/>
      <c r="L1" s="283"/>
      <c r="M1" s="283"/>
    </row>
    <row r="2" spans="1:13" ht="32.65" customHeight="1">
      <c r="A2" s="284" t="s">
        <v>144</v>
      </c>
      <c r="B2" s="284"/>
      <c r="C2" s="284"/>
      <c r="D2" s="284"/>
      <c r="E2" s="284"/>
      <c r="F2" s="284"/>
      <c r="G2" s="284"/>
      <c r="H2" s="284"/>
      <c r="I2" s="284"/>
      <c r="J2" s="284"/>
      <c r="K2" s="284"/>
      <c r="L2" s="284"/>
      <c r="M2" s="284"/>
    </row>
    <row r="3" spans="1:13" ht="34.700000000000003" customHeight="1">
      <c r="A3" s="285"/>
      <c r="B3" s="285"/>
      <c r="C3" s="285"/>
      <c r="D3" s="285"/>
      <c r="E3" s="285"/>
      <c r="F3" s="285"/>
      <c r="G3" s="285"/>
      <c r="H3" s="285"/>
      <c r="I3" s="285"/>
      <c r="J3" s="285"/>
      <c r="K3" s="285"/>
      <c r="L3" s="285"/>
      <c r="M3" s="285"/>
    </row>
    <row r="4" spans="1:13" ht="28.15" customHeight="1">
      <c r="A4" s="286"/>
      <c r="B4" s="286"/>
      <c r="C4" s="286"/>
      <c r="D4" s="286"/>
      <c r="E4" s="286"/>
      <c r="F4" s="286"/>
      <c r="G4" s="286"/>
      <c r="H4" s="286"/>
      <c r="I4" s="286"/>
      <c r="J4" s="286"/>
      <c r="K4" s="286"/>
      <c r="L4" s="286"/>
      <c r="M4" s="286"/>
    </row>
    <row r="5" spans="1:13" ht="52.5" customHeight="1">
      <c r="A5" s="120" t="s">
        <v>145</v>
      </c>
      <c r="B5" s="121" t="s">
        <v>111</v>
      </c>
      <c r="C5" s="121" t="s">
        <v>112</v>
      </c>
      <c r="D5" s="121" t="s">
        <v>113</v>
      </c>
      <c r="E5" s="122" t="s">
        <v>114</v>
      </c>
      <c r="F5" s="122" t="s">
        <v>115</v>
      </c>
      <c r="G5" s="121" t="s">
        <v>116</v>
      </c>
      <c r="H5" s="121" t="s">
        <v>117</v>
      </c>
      <c r="I5" s="121" t="s">
        <v>118</v>
      </c>
      <c r="J5" s="121" t="s">
        <v>119</v>
      </c>
      <c r="K5" s="121" t="s">
        <v>146</v>
      </c>
      <c r="L5" s="121" t="s">
        <v>147</v>
      </c>
      <c r="M5" s="121" t="s">
        <v>148</v>
      </c>
    </row>
    <row r="6" spans="1:13">
      <c r="A6" s="232"/>
      <c r="B6" s="227"/>
      <c r="C6" s="233"/>
      <c r="D6" s="233"/>
      <c r="E6" s="226"/>
      <c r="F6" s="227"/>
      <c r="G6" s="227"/>
      <c r="H6" s="226"/>
      <c r="I6" s="227"/>
      <c r="J6" s="233"/>
      <c r="K6" s="233"/>
      <c r="L6" s="234"/>
      <c r="M6" s="234"/>
    </row>
    <row r="7" spans="1:13">
      <c r="A7" s="287"/>
      <c r="B7" s="289"/>
      <c r="C7" s="289"/>
      <c r="D7" s="289"/>
      <c r="E7" s="226"/>
      <c r="F7" s="291"/>
      <c r="G7" s="291"/>
      <c r="H7" s="226"/>
      <c r="I7" s="227"/>
      <c r="J7" s="233"/>
      <c r="K7" s="233"/>
      <c r="L7" s="234"/>
      <c r="M7" s="234"/>
    </row>
    <row r="8" spans="1:13">
      <c r="A8" s="288"/>
      <c r="B8" s="290"/>
      <c r="C8" s="290"/>
      <c r="D8" s="290"/>
      <c r="E8" s="226"/>
      <c r="F8" s="291"/>
      <c r="G8" s="291"/>
      <c r="H8" s="226"/>
      <c r="I8" s="227"/>
      <c r="J8" s="235"/>
      <c r="K8" s="233"/>
      <c r="L8" s="234"/>
      <c r="M8" s="234"/>
    </row>
    <row r="9" spans="1:13">
      <c r="A9" s="232"/>
      <c r="B9" s="227"/>
      <c r="C9" s="233"/>
      <c r="D9" s="227"/>
      <c r="E9" s="226"/>
      <c r="F9" s="227"/>
      <c r="G9" s="227"/>
      <c r="H9" s="226"/>
      <c r="I9" s="227"/>
      <c r="J9" s="233"/>
      <c r="K9" s="233"/>
      <c r="L9" s="234"/>
      <c r="M9" s="234"/>
    </row>
    <row r="10" spans="1:13">
      <c r="A10" s="232"/>
      <c r="B10" s="227"/>
      <c r="C10" s="233"/>
      <c r="D10" s="227"/>
      <c r="E10" s="226"/>
      <c r="F10" s="227"/>
      <c r="G10" s="227"/>
      <c r="H10" s="226"/>
      <c r="I10" s="227"/>
      <c r="J10" s="233"/>
      <c r="K10" s="233"/>
      <c r="L10" s="234"/>
      <c r="M10" s="234"/>
    </row>
    <row r="11" spans="1:13">
      <c r="A11" s="94"/>
      <c r="B11" s="94"/>
      <c r="C11" s="94"/>
      <c r="D11" s="94"/>
      <c r="E11" s="95">
        <f>SUM(E6:E10)</f>
        <v>0</v>
      </c>
      <c r="F11" s="94"/>
      <c r="G11" s="94"/>
      <c r="H11" s="95">
        <f>SUM(H6:H10)</f>
        <v>0</v>
      </c>
      <c r="I11" s="94"/>
      <c r="J11" s="94"/>
      <c r="K11" s="94"/>
      <c r="L11" s="94"/>
      <c r="M11" s="94"/>
    </row>
    <row r="19" spans="5:8">
      <c r="E19" s="138"/>
      <c r="H19" s="138"/>
    </row>
  </sheetData>
  <mergeCells count="10">
    <mergeCell ref="A1:M1"/>
    <mergeCell ref="A2:M2"/>
    <mergeCell ref="A3:M3"/>
    <mergeCell ref="A4:M4"/>
    <mergeCell ref="A7:A8"/>
    <mergeCell ref="B7:B8"/>
    <mergeCell ref="C7:C8"/>
    <mergeCell ref="D7:D8"/>
    <mergeCell ref="F7:F8"/>
    <mergeCell ref="G7:G8"/>
  </mergeCells>
  <pageMargins left="0.39" right="0.39" top="0.39" bottom="0.39" header="0" footer="0"/>
  <pageSetup paperSize="3" scale="71" fitToHeight="0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77"/>
  <sheetViews>
    <sheetView view="pageBreakPreview" zoomScaleNormal="100" zoomScaleSheetLayoutView="100" workbookViewId="0">
      <pane xSplit="3" ySplit="4" topLeftCell="D5" activePane="bottomRight" state="frozen"/>
      <selection activeCell="Q30" activeCellId="1" sqref="Q59 Q30"/>
      <selection pane="topRight" activeCell="Q30" activeCellId="1" sqref="Q59 Q30"/>
      <selection pane="bottomLeft" activeCell="Q30" activeCellId="1" sqref="Q59 Q30"/>
      <selection pane="bottomRight" activeCell="I5" sqref="I5:I10"/>
    </sheetView>
  </sheetViews>
  <sheetFormatPr defaultRowHeight="15"/>
  <cols>
    <col min="1" max="1" width="10.5703125" style="26" customWidth="1"/>
    <col min="2" max="2" width="12.7109375" style="26" customWidth="1"/>
    <col min="3" max="3" width="66.7109375" style="29" customWidth="1"/>
    <col min="4" max="4" width="15.140625" style="26" customWidth="1"/>
    <col min="5" max="5" width="13.28515625" style="26" customWidth="1"/>
    <col min="6" max="6" width="40" style="29" customWidth="1"/>
    <col min="7" max="7" width="12" style="27" customWidth="1"/>
    <col min="8" max="8" width="15.5703125" style="27" customWidth="1"/>
    <col min="9" max="9" width="20.140625" style="27" customWidth="1"/>
    <col min="10" max="10" width="9.140625" style="26"/>
    <col min="11" max="11" width="16.28515625" style="26" customWidth="1"/>
    <col min="12" max="12" width="19.42578125" style="26" customWidth="1"/>
    <col min="13" max="16384" width="9.140625" style="26"/>
  </cols>
  <sheetData>
    <row r="1" spans="1:11">
      <c r="I1" s="36" t="s">
        <v>49</v>
      </c>
    </row>
    <row r="2" spans="1:11" s="20" customFormat="1">
      <c r="A2" s="280" t="s">
        <v>46</v>
      </c>
      <c r="B2" s="280"/>
      <c r="C2" s="280"/>
      <c r="D2" s="280"/>
      <c r="E2" s="280"/>
      <c r="F2" s="280"/>
      <c r="G2" s="280"/>
      <c r="H2" s="280"/>
      <c r="I2" s="280"/>
      <c r="J2" s="280"/>
    </row>
    <row r="3" spans="1:11" s="20" customFormat="1">
      <c r="A3" s="280" t="s">
        <v>370</v>
      </c>
      <c r="B3" s="280"/>
      <c r="C3" s="280"/>
      <c r="D3" s="280"/>
      <c r="E3" s="280"/>
      <c r="F3" s="280"/>
      <c r="G3" s="280"/>
      <c r="H3" s="280"/>
      <c r="I3" s="280"/>
      <c r="J3" s="280"/>
    </row>
    <row r="4" spans="1:11">
      <c r="A4" s="31" t="s">
        <v>21</v>
      </c>
      <c r="B4" s="31" t="s">
        <v>36</v>
      </c>
      <c r="C4" s="30" t="s">
        <v>37</v>
      </c>
      <c r="D4" s="31" t="s">
        <v>38</v>
      </c>
      <c r="E4" s="31" t="s">
        <v>39</v>
      </c>
      <c r="F4" s="30" t="s">
        <v>40</v>
      </c>
      <c r="G4" s="32" t="s">
        <v>41</v>
      </c>
      <c r="H4" s="32" t="s">
        <v>42</v>
      </c>
      <c r="I4" s="32" t="s">
        <v>43</v>
      </c>
    </row>
    <row r="5" spans="1:11">
      <c r="A5">
        <v>8217244</v>
      </c>
      <c r="B5" t="s">
        <v>777</v>
      </c>
      <c r="C5" t="s">
        <v>302</v>
      </c>
      <c r="D5" t="s">
        <v>303</v>
      </c>
      <c r="E5">
        <v>95789</v>
      </c>
      <c r="F5" t="s">
        <v>304</v>
      </c>
      <c r="G5" s="15">
        <v>1000</v>
      </c>
      <c r="H5" s="15">
        <v>3650000</v>
      </c>
      <c r="I5" s="15">
        <v>3650000000</v>
      </c>
      <c r="K5" s="26" t="str">
        <f t="shared" ref="K5:K16" si="0">LEFT(F5,4)</f>
        <v>Пшен</v>
      </c>
    </row>
    <row r="6" spans="1:11">
      <c r="A6">
        <v>8190153</v>
      </c>
      <c r="B6" t="s">
        <v>789</v>
      </c>
      <c r="C6" t="s">
        <v>302</v>
      </c>
      <c r="D6" t="s">
        <v>303</v>
      </c>
      <c r="E6">
        <v>95789</v>
      </c>
      <c r="F6" t="s">
        <v>304</v>
      </c>
      <c r="G6" s="15">
        <v>1000</v>
      </c>
      <c r="H6" s="15">
        <v>3650000</v>
      </c>
      <c r="I6" s="15">
        <v>3650000000</v>
      </c>
      <c r="K6" s="26" t="str">
        <f t="shared" si="0"/>
        <v>Пшен</v>
      </c>
    </row>
    <row r="7" spans="1:11">
      <c r="A7">
        <v>8178599</v>
      </c>
      <c r="B7" t="s">
        <v>796</v>
      </c>
      <c r="C7" t="s">
        <v>302</v>
      </c>
      <c r="D7" t="s">
        <v>303</v>
      </c>
      <c r="E7">
        <v>95789</v>
      </c>
      <c r="F7" t="s">
        <v>304</v>
      </c>
      <c r="G7" s="15">
        <v>1000</v>
      </c>
      <c r="H7" s="15">
        <v>3650000</v>
      </c>
      <c r="I7" s="15">
        <v>3650000000</v>
      </c>
      <c r="K7" s="26" t="str">
        <f t="shared" si="0"/>
        <v>Пшен</v>
      </c>
    </row>
    <row r="8" spans="1:11">
      <c r="A8">
        <v>8161623</v>
      </c>
      <c r="B8" t="s">
        <v>802</v>
      </c>
      <c r="C8" t="s">
        <v>825</v>
      </c>
      <c r="D8" t="s">
        <v>826</v>
      </c>
      <c r="E8">
        <v>91947</v>
      </c>
      <c r="F8" t="s">
        <v>827</v>
      </c>
      <c r="G8" s="15">
        <v>205</v>
      </c>
      <c r="H8" s="15">
        <v>7585000</v>
      </c>
      <c r="I8" s="15">
        <v>7585000</v>
      </c>
      <c r="K8" s="26" t="str">
        <f t="shared" si="0"/>
        <v>Масл</v>
      </c>
    </row>
    <row r="9" spans="1:11">
      <c r="A9">
        <v>8158255</v>
      </c>
      <c r="B9" t="s">
        <v>804</v>
      </c>
      <c r="C9" t="s">
        <v>87</v>
      </c>
      <c r="D9" t="s">
        <v>88</v>
      </c>
      <c r="E9">
        <v>30344</v>
      </c>
      <c r="F9" t="s">
        <v>369</v>
      </c>
      <c r="G9" s="15">
        <v>100</v>
      </c>
      <c r="H9" s="15">
        <v>4773800</v>
      </c>
      <c r="I9" s="15">
        <v>4773800</v>
      </c>
      <c r="K9" s="26" t="str">
        <f t="shared" si="0"/>
        <v>Медн</v>
      </c>
    </row>
    <row r="10" spans="1:11">
      <c r="A10">
        <v>8145832</v>
      </c>
      <c r="B10" t="s">
        <v>808</v>
      </c>
      <c r="C10" t="s">
        <v>302</v>
      </c>
      <c r="D10" t="s">
        <v>303</v>
      </c>
      <c r="E10">
        <v>95789</v>
      </c>
      <c r="F10" t="s">
        <v>304</v>
      </c>
      <c r="G10" s="15">
        <v>1000</v>
      </c>
      <c r="H10" s="15">
        <v>3550000</v>
      </c>
      <c r="I10" s="15">
        <v>3550000000</v>
      </c>
      <c r="K10" s="26" t="str">
        <f t="shared" si="0"/>
        <v>Пшен</v>
      </c>
    </row>
    <row r="11" spans="1:11">
      <c r="A11"/>
      <c r="B11"/>
      <c r="C11"/>
      <c r="D11"/>
      <c r="E11"/>
      <c r="F11"/>
      <c r="G11" s="15"/>
      <c r="H11" s="15"/>
      <c r="I11" s="15"/>
      <c r="K11" s="26" t="str">
        <f t="shared" si="0"/>
        <v/>
      </c>
    </row>
    <row r="12" spans="1:11">
      <c r="A12"/>
      <c r="B12"/>
      <c r="C12"/>
      <c r="D12"/>
      <c r="E12"/>
      <c r="F12"/>
      <c r="G12" s="15"/>
      <c r="H12" s="15"/>
      <c r="I12" s="15"/>
      <c r="K12" s="26" t="str">
        <f t="shared" si="0"/>
        <v/>
      </c>
    </row>
    <row r="13" spans="1:11">
      <c r="A13"/>
      <c r="B13"/>
      <c r="C13"/>
      <c r="D13"/>
      <c r="E13"/>
      <c r="F13"/>
      <c r="G13" s="15"/>
      <c r="H13" s="15"/>
      <c r="I13" s="15"/>
      <c r="K13" s="26" t="str">
        <f t="shared" si="0"/>
        <v/>
      </c>
    </row>
    <row r="14" spans="1:11">
      <c r="A14"/>
      <c r="B14"/>
      <c r="C14"/>
      <c r="D14"/>
      <c r="E14"/>
      <c r="F14"/>
      <c r="G14" s="15"/>
      <c r="H14" s="15"/>
      <c r="I14" s="15"/>
      <c r="K14" s="26" t="str">
        <f t="shared" si="0"/>
        <v/>
      </c>
    </row>
    <row r="15" spans="1:11">
      <c r="A15"/>
      <c r="B15"/>
      <c r="C15"/>
      <c r="D15"/>
      <c r="E15"/>
      <c r="F15"/>
      <c r="G15" s="15"/>
      <c r="H15" s="15"/>
      <c r="I15" s="15"/>
      <c r="K15" s="26" t="str">
        <f t="shared" si="0"/>
        <v/>
      </c>
    </row>
    <row r="16" spans="1:11">
      <c r="A16"/>
      <c r="B16"/>
      <c r="C16"/>
      <c r="I16" s="46">
        <f>SUM(I5:I15)</f>
        <v>14512358800</v>
      </c>
      <c r="J16" s="46">
        <f>SUM(J15:J15)</f>
        <v>0</v>
      </c>
      <c r="K16" s="26" t="str">
        <f t="shared" si="0"/>
        <v/>
      </c>
    </row>
    <row r="17" spans="1:11">
      <c r="A17"/>
      <c r="B17"/>
      <c r="C17"/>
    </row>
    <row r="18" spans="1:11">
      <c r="A18"/>
      <c r="B18"/>
      <c r="C18"/>
      <c r="I18" s="27" t="e">
        <f>#REF!-I16</f>
        <v>#REF!</v>
      </c>
    </row>
    <row r="19" spans="1:11">
      <c r="A19"/>
      <c r="B19"/>
      <c r="C19"/>
    </row>
    <row r="20" spans="1:11">
      <c r="A20"/>
      <c r="B20"/>
      <c r="C20"/>
    </row>
    <row r="21" spans="1:11">
      <c r="A21"/>
      <c r="B21"/>
      <c r="C21"/>
    </row>
    <row r="22" spans="1:11">
      <c r="A22"/>
      <c r="B22"/>
      <c r="C22"/>
    </row>
    <row r="23" spans="1:11">
      <c r="A23"/>
      <c r="B23"/>
      <c r="C23"/>
      <c r="F23" s="147" t="s">
        <v>181</v>
      </c>
      <c r="G23" s="27">
        <f>SUMIF($K$5:$K14,$F23,G$5:G14)</f>
        <v>4000</v>
      </c>
      <c r="H23" s="27">
        <f>I23/G23</f>
        <v>3625000</v>
      </c>
      <c r="I23" s="27">
        <f>SUMIF($K$5:$K15,$F23,I$5:I15)</f>
        <v>14500000000</v>
      </c>
      <c r="K23" s="27">
        <f>COUNTIF(K$5:K$14,F23)</f>
        <v>4</v>
      </c>
    </row>
    <row r="24" spans="1:11">
      <c r="A24"/>
      <c r="B24"/>
      <c r="C24"/>
      <c r="F24" s="147" t="s">
        <v>338</v>
      </c>
      <c r="G24" s="27">
        <f>SUMIF($K$5:$K15,$F24,G$5:G15)</f>
        <v>0</v>
      </c>
      <c r="H24" s="27" t="e">
        <f t="shared" ref="H24:H40" si="1">I24/G24</f>
        <v>#DIV/0!</v>
      </c>
      <c r="I24" s="27">
        <f>SUMIF($K$5:$K20,$F24,I$5:I20)</f>
        <v>0</v>
      </c>
      <c r="K24" s="27">
        <f>COUNTIF(K$5:K$14,F24)</f>
        <v>0</v>
      </c>
    </row>
    <row r="25" spans="1:11">
      <c r="A25"/>
      <c r="B25"/>
      <c r="C25"/>
      <c r="F25" s="147" t="s">
        <v>182</v>
      </c>
      <c r="G25" s="27">
        <f>SUMIF($K$5:$K16,$F25,G$5:G16)</f>
        <v>0</v>
      </c>
      <c r="H25" s="27" t="e">
        <f t="shared" si="1"/>
        <v>#DIV/0!</v>
      </c>
      <c r="I25" s="27">
        <f>SUMIF($K$5:$K21,$F25,I$5:I21)</f>
        <v>0</v>
      </c>
      <c r="K25" s="27">
        <f>COUNTIF(K$5:K$14,F25)</f>
        <v>0</v>
      </c>
    </row>
    <row r="26" spans="1:11">
      <c r="A26"/>
      <c r="B26"/>
      <c r="C26"/>
      <c r="F26" s="147" t="s">
        <v>183</v>
      </c>
      <c r="G26" s="27">
        <f>SUMIF($K$5:$K17,$F26,G$5:G17)</f>
        <v>0</v>
      </c>
      <c r="H26" s="27" t="e">
        <f t="shared" si="1"/>
        <v>#DIV/0!</v>
      </c>
      <c r="I26" s="27">
        <f>SUMIF($K$5:$K22,$F26,I$5:I22)</f>
        <v>0</v>
      </c>
      <c r="K26" s="27">
        <f>COUNTIF(K$5:K$14,F26)</f>
        <v>0</v>
      </c>
    </row>
    <row r="27" spans="1:11">
      <c r="A27"/>
      <c r="B27"/>
      <c r="C27"/>
      <c r="F27" s="147" t="s">
        <v>184</v>
      </c>
      <c r="G27" s="27">
        <f>SUMIF($K$5:$K18,$F27,G$5:G18)</f>
        <v>0</v>
      </c>
      <c r="H27" s="27" t="e">
        <f t="shared" si="1"/>
        <v>#DIV/0!</v>
      </c>
      <c r="I27" s="27">
        <f>SUMIF($K$5:$K23,$F27,I$5:I23)</f>
        <v>0</v>
      </c>
      <c r="K27" s="27">
        <f>COUNTIF(K$5:K$14,F27)</f>
        <v>0</v>
      </c>
    </row>
    <row r="28" spans="1:11">
      <c r="A28"/>
      <c r="B28"/>
      <c r="C28"/>
      <c r="F28" s="147" t="s">
        <v>185</v>
      </c>
      <c r="G28" s="27">
        <f>SUMIF($K$5:$K19,$F28,G$5:G19)</f>
        <v>0</v>
      </c>
      <c r="H28" s="27" t="e">
        <f t="shared" si="1"/>
        <v>#DIV/0!</v>
      </c>
      <c r="I28" s="27">
        <f>SUMIF($K$5:$K24,$F28,I$5:I24)</f>
        <v>0</v>
      </c>
      <c r="K28" s="27">
        <f>COUNTIF(K$5:K$14,F28)</f>
        <v>0</v>
      </c>
    </row>
    <row r="29" spans="1:11">
      <c r="A29"/>
      <c r="B29"/>
      <c r="C29"/>
      <c r="F29" s="147" t="s">
        <v>186</v>
      </c>
      <c r="G29" s="27">
        <f>SUMIF($K$5:$K20,$F29,G$5:G20)</f>
        <v>0</v>
      </c>
      <c r="H29" s="27" t="e">
        <f t="shared" si="1"/>
        <v>#DIV/0!</v>
      </c>
      <c r="I29" s="27">
        <f>SUMIF($K$5:$K25,$F29,I$5:I25)</f>
        <v>0</v>
      </c>
      <c r="K29" s="27">
        <f>COUNTIF(K$5:K$14,F29)</f>
        <v>0</v>
      </c>
    </row>
    <row r="30" spans="1:11">
      <c r="A30"/>
      <c r="B30"/>
      <c r="C30"/>
      <c r="F30" s="147" t="s">
        <v>336</v>
      </c>
      <c r="G30" s="27">
        <f>SUMIF($K$5:$K21,$F30,G$5:G21)</f>
        <v>205</v>
      </c>
      <c r="H30" s="27">
        <f t="shared" si="1"/>
        <v>37000</v>
      </c>
      <c r="I30" s="27">
        <f>SUMIF($K$5:$K26,$F30,I$5:I26)</f>
        <v>7585000</v>
      </c>
      <c r="K30" s="27">
        <f>COUNTIF(K$5:K$14,F30)</f>
        <v>1</v>
      </c>
    </row>
    <row r="31" spans="1:11">
      <c r="A31"/>
      <c r="B31"/>
      <c r="C31"/>
      <c r="F31" s="147" t="s">
        <v>187</v>
      </c>
      <c r="G31" s="27">
        <f>SUMIF($K$5:$K22,$F31,G$5:G22)</f>
        <v>0</v>
      </c>
      <c r="H31" s="27" t="e">
        <f t="shared" si="1"/>
        <v>#DIV/0!</v>
      </c>
      <c r="I31" s="27">
        <f>SUMIF($K$5:$K27,$F31,I$5:I27)</f>
        <v>0</v>
      </c>
      <c r="K31" s="27">
        <f>COUNTIF(K$5:K$14,F31)</f>
        <v>0</v>
      </c>
    </row>
    <row r="32" spans="1:11">
      <c r="A32"/>
      <c r="B32"/>
      <c r="C32"/>
      <c r="F32" s="147" t="s">
        <v>188</v>
      </c>
      <c r="G32" s="27">
        <f>SUMIF($K$5:$K23,$F32,G$5:G23)</f>
        <v>0</v>
      </c>
      <c r="H32" s="27" t="e">
        <f t="shared" si="1"/>
        <v>#DIV/0!</v>
      </c>
      <c r="I32" s="27">
        <f>SUMIF($K$5:$K28,$F32,I$5:I28)</f>
        <v>0</v>
      </c>
      <c r="K32" s="27">
        <f>COUNTIF(K$5:K$14,F32)</f>
        <v>0</v>
      </c>
    </row>
    <row r="33" spans="1:11">
      <c r="A33"/>
      <c r="B33"/>
      <c r="C33"/>
      <c r="F33" s="147" t="s">
        <v>337</v>
      </c>
      <c r="G33" s="27">
        <f>SUMIF($K$5:$K24,$F33,G$5:G24)</f>
        <v>0</v>
      </c>
      <c r="H33" s="27" t="e">
        <f t="shared" si="1"/>
        <v>#DIV/0!</v>
      </c>
      <c r="I33" s="27">
        <f>SUMIF($K$5:$K29,$F33,I$5:I29)</f>
        <v>0</v>
      </c>
      <c r="K33" s="27">
        <f>COUNTIF(K$5:K$14,F33)</f>
        <v>0</v>
      </c>
    </row>
    <row r="34" spans="1:11">
      <c r="A34"/>
      <c r="B34"/>
      <c r="C34"/>
      <c r="F34" s="29" t="s">
        <v>189</v>
      </c>
      <c r="G34" s="27">
        <f>SUMIF($K$5:$K25,$F34,G$5:G25)</f>
        <v>0</v>
      </c>
      <c r="H34" s="27" t="e">
        <f t="shared" si="1"/>
        <v>#DIV/0!</v>
      </c>
      <c r="I34" s="27">
        <f>SUMIF($K$5:$K30,$F34,I$5:I30)</f>
        <v>0</v>
      </c>
      <c r="K34" s="27">
        <f>COUNTIF(K$5:K$14,F34)</f>
        <v>0</v>
      </c>
    </row>
    <row r="35" spans="1:11">
      <c r="A35"/>
      <c r="B35"/>
      <c r="C35"/>
      <c r="F35" s="147" t="s">
        <v>190</v>
      </c>
      <c r="G35" s="27">
        <f>SUMIF($K$5:$K26,$F35,G$5:G26)</f>
        <v>0</v>
      </c>
      <c r="H35" s="27" t="e">
        <f t="shared" si="1"/>
        <v>#DIV/0!</v>
      </c>
      <c r="I35" s="27">
        <f>SUMIF($K$5:$K31,$F35,I$5:I31)</f>
        <v>0</v>
      </c>
      <c r="K35" s="27">
        <f>COUNTIF(K$5:K$14,F35)</f>
        <v>0</v>
      </c>
    </row>
    <row r="36" spans="1:11">
      <c r="A36"/>
      <c r="B36"/>
      <c r="C36"/>
      <c r="F36" s="29" t="s">
        <v>191</v>
      </c>
      <c r="G36" s="27">
        <f>SUMIF($K$5:$K27,$F36,G$5:G27)</f>
        <v>0</v>
      </c>
      <c r="H36" s="27" t="e">
        <f t="shared" si="1"/>
        <v>#DIV/0!</v>
      </c>
      <c r="I36" s="27">
        <f>SUMIF($K$5:$K32,$F36,I$5:I32)</f>
        <v>0</v>
      </c>
      <c r="K36" s="27">
        <f>COUNTIF(K$5:K$14,F36)</f>
        <v>0</v>
      </c>
    </row>
    <row r="37" spans="1:11">
      <c r="A37"/>
      <c r="B37"/>
      <c r="C37"/>
      <c r="F37" s="29" t="s">
        <v>192</v>
      </c>
      <c r="G37" s="27">
        <f>SUMIF($K$5:$K28,$F37,G$5:G28)</f>
        <v>0</v>
      </c>
      <c r="H37" s="27" t="e">
        <f t="shared" si="1"/>
        <v>#DIV/0!</v>
      </c>
      <c r="I37" s="27">
        <f>SUMIF($K$5:$K32,$F37,I$5:I32)</f>
        <v>0</v>
      </c>
      <c r="K37" s="27">
        <f>COUNTIF(K$5:K$14,F37)</f>
        <v>0</v>
      </c>
    </row>
    <row r="38" spans="1:11">
      <c r="A38"/>
      <c r="B38"/>
      <c r="C38"/>
      <c r="F38" s="29" t="s">
        <v>193</v>
      </c>
      <c r="G38" s="27">
        <f>SUMIF($K$5:$K29,$F38,G$5:G29)</f>
        <v>0</v>
      </c>
      <c r="H38" s="27" t="e">
        <f t="shared" si="1"/>
        <v>#DIV/0!</v>
      </c>
      <c r="I38" s="27">
        <f>SUMIF($K$5:$K33,$F38,I$5:I33)</f>
        <v>0</v>
      </c>
      <c r="K38" s="27">
        <f>COUNTIF(K$5:K$14,F38)</f>
        <v>0</v>
      </c>
    </row>
    <row r="39" spans="1:11">
      <c r="A39"/>
      <c r="B39"/>
      <c r="C39"/>
      <c r="F39" s="29" t="s">
        <v>194</v>
      </c>
      <c r="G39" s="27">
        <f>SUMIF($K$5:$K30,$F39,G$5:G30)</f>
        <v>0</v>
      </c>
      <c r="H39" s="27" t="e">
        <f t="shared" si="1"/>
        <v>#DIV/0!</v>
      </c>
      <c r="I39" s="27">
        <f>SUMIF($K$5:$K34,$F39,I$5:I34)</f>
        <v>0</v>
      </c>
      <c r="K39" s="27">
        <f>COUNTIF(K$5:K$14,F39)</f>
        <v>0</v>
      </c>
    </row>
    <row r="40" spans="1:11">
      <c r="A40"/>
      <c r="B40"/>
      <c r="C40"/>
      <c r="F40" s="29" t="s">
        <v>195</v>
      </c>
      <c r="G40" s="27">
        <f>SUMIF($K$5:$K31,$F40,G$5:G31)</f>
        <v>0</v>
      </c>
      <c r="H40" s="27" t="e">
        <f t="shared" si="1"/>
        <v>#DIV/0!</v>
      </c>
      <c r="I40" s="27">
        <f>SUMIF($K$5:$K35,$F40,I$5:I35)</f>
        <v>0</v>
      </c>
      <c r="K40" s="27">
        <f>COUNTIF(K$5:K$14,F40)</f>
        <v>0</v>
      </c>
    </row>
    <row r="41" spans="1:11">
      <c r="A41"/>
      <c r="B41"/>
      <c r="C41"/>
      <c r="I41" s="46">
        <f>SUM(I23:I40)</f>
        <v>14507585000</v>
      </c>
      <c r="J41" s="46">
        <f t="shared" ref="J41" si="2">SUM(J23:J38)</f>
        <v>0</v>
      </c>
      <c r="K41" s="46">
        <f>SUM(K23:K40)</f>
        <v>5</v>
      </c>
    </row>
    <row r="42" spans="1:11">
      <c r="A42"/>
      <c r="B42"/>
      <c r="C42"/>
    </row>
    <row r="43" spans="1:11">
      <c r="A43"/>
      <c r="B43"/>
      <c r="C43"/>
      <c r="I43" s="27">
        <f>I16-I41</f>
        <v>4773800</v>
      </c>
    </row>
    <row r="44" spans="1:11">
      <c r="A44"/>
      <c r="B44"/>
      <c r="C44"/>
    </row>
    <row r="45" spans="1:11">
      <c r="A45"/>
      <c r="B45"/>
      <c r="C45"/>
    </row>
    <row r="46" spans="1:11">
      <c r="A46"/>
      <c r="B46"/>
      <c r="C46"/>
    </row>
    <row r="47" spans="1:11">
      <c r="A47"/>
      <c r="B47"/>
      <c r="C47"/>
    </row>
    <row r="48" spans="1:11">
      <c r="A48"/>
      <c r="B48"/>
      <c r="C48"/>
    </row>
    <row r="49" spans="1:3">
      <c r="A49"/>
      <c r="B49"/>
      <c r="C49"/>
    </row>
    <row r="50" spans="1:3">
      <c r="A50"/>
      <c r="B50"/>
      <c r="C50"/>
    </row>
    <row r="51" spans="1:3">
      <c r="A51"/>
      <c r="B51"/>
      <c r="C51"/>
    </row>
    <row r="52" spans="1:3">
      <c r="A52"/>
      <c r="B52"/>
      <c r="C52"/>
    </row>
    <row r="53" spans="1:3">
      <c r="A53"/>
      <c r="B53"/>
      <c r="C53"/>
    </row>
    <row r="54" spans="1:3">
      <c r="A54"/>
      <c r="B54"/>
      <c r="C54"/>
    </row>
    <row r="55" spans="1:3">
      <c r="A55"/>
      <c r="B55"/>
      <c r="C55"/>
    </row>
    <row r="56" spans="1:3">
      <c r="A56"/>
      <c r="B56"/>
      <c r="C56"/>
    </row>
    <row r="57" spans="1:3">
      <c r="A57"/>
      <c r="B57"/>
      <c r="C57"/>
    </row>
    <row r="58" spans="1:3">
      <c r="A58"/>
      <c r="B58"/>
      <c r="C58"/>
    </row>
    <row r="59" spans="1:3">
      <c r="A59"/>
      <c r="B59"/>
      <c r="C59"/>
    </row>
    <row r="60" spans="1:3">
      <c r="A60"/>
      <c r="B60"/>
      <c r="C60"/>
    </row>
    <row r="61" spans="1:3">
      <c r="A61"/>
      <c r="B61"/>
      <c r="C61"/>
    </row>
    <row r="62" spans="1:3">
      <c r="A62"/>
      <c r="B62"/>
      <c r="C62"/>
    </row>
    <row r="63" spans="1:3">
      <c r="A63"/>
      <c r="B63"/>
      <c r="C63"/>
    </row>
    <row r="64" spans="1:3">
      <c r="A64"/>
      <c r="B64"/>
      <c r="C64"/>
    </row>
    <row r="65" spans="1:3">
      <c r="A65"/>
      <c r="B65"/>
      <c r="C65"/>
    </row>
    <row r="66" spans="1:3">
      <c r="A66"/>
      <c r="B66"/>
      <c r="C66"/>
    </row>
    <row r="67" spans="1:3">
      <c r="A67"/>
      <c r="B67"/>
      <c r="C67"/>
    </row>
    <row r="68" spans="1:3">
      <c r="A68"/>
      <c r="B68"/>
      <c r="C68"/>
    </row>
    <row r="69" spans="1:3">
      <c r="A69"/>
      <c r="B69"/>
      <c r="C69"/>
    </row>
    <row r="70" spans="1:3">
      <c r="A70"/>
      <c r="B70"/>
      <c r="C70"/>
    </row>
    <row r="71" spans="1:3">
      <c r="A71"/>
      <c r="B71"/>
      <c r="C71"/>
    </row>
    <row r="72" spans="1:3">
      <c r="A72"/>
      <c r="B72"/>
      <c r="C72"/>
    </row>
    <row r="73" spans="1:3">
      <c r="A73"/>
      <c r="B73"/>
      <c r="C73"/>
    </row>
    <row r="74" spans="1:3">
      <c r="A74"/>
      <c r="B74"/>
      <c r="C74"/>
    </row>
    <row r="75" spans="1:3">
      <c r="A75"/>
      <c r="B75"/>
      <c r="C75"/>
    </row>
    <row r="76" spans="1:3">
      <c r="A76"/>
      <c r="B76"/>
      <c r="C76"/>
    </row>
    <row r="77" spans="1:3">
      <c r="A77"/>
      <c r="B77"/>
      <c r="C77"/>
    </row>
  </sheetData>
  <sortState ref="A5:I80">
    <sortCondition ref="B5:B80"/>
  </sortState>
  <mergeCells count="2">
    <mergeCell ref="A2:J2"/>
    <mergeCell ref="A3:J3"/>
  </mergeCells>
  <pageMargins left="0.24" right="0.16" top="0.36" bottom="0.32" header="0.28000000000000003" footer="0.2"/>
  <pageSetup paperSize="9" scale="48" orientation="portrait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Q1408"/>
  <sheetViews>
    <sheetView view="pageBreakPreview" topLeftCell="A248" zoomScaleNormal="100" zoomScaleSheetLayoutView="100" workbookViewId="0">
      <selection activeCell="M265" sqref="M265"/>
    </sheetView>
  </sheetViews>
  <sheetFormatPr defaultRowHeight="15"/>
  <cols>
    <col min="1" max="1" width="12.5703125" style="26" customWidth="1"/>
    <col min="2" max="2" width="12.7109375" style="26" customWidth="1"/>
    <col min="3" max="3" width="35.28515625" style="29" customWidth="1"/>
    <col min="4" max="4" width="10.42578125" style="26" customWidth="1"/>
    <col min="5" max="5" width="9.28515625" style="26" customWidth="1"/>
    <col min="6" max="6" width="61" style="26" customWidth="1"/>
    <col min="7" max="7" width="12" style="27" customWidth="1"/>
    <col min="8" max="8" width="19.140625" style="27" customWidth="1"/>
    <col min="9" max="9" width="19.7109375" style="27" customWidth="1"/>
    <col min="10" max="12" width="9.140625" style="26"/>
    <col min="13" max="13" width="23.85546875" style="26" customWidth="1"/>
    <col min="14" max="16" width="9.140625" style="26"/>
    <col min="17" max="17" width="12" style="26" bestFit="1" customWidth="1"/>
    <col min="18" max="16384" width="9.140625" style="26"/>
  </cols>
  <sheetData>
    <row r="1" spans="1:12">
      <c r="H1" s="36" t="s">
        <v>52</v>
      </c>
    </row>
    <row r="2" spans="1:12" s="20" customFormat="1">
      <c r="A2" s="280" t="s">
        <v>46</v>
      </c>
      <c r="B2" s="280"/>
      <c r="C2" s="280"/>
      <c r="D2" s="280"/>
      <c r="E2" s="280"/>
      <c r="F2" s="280"/>
      <c r="G2" s="280"/>
      <c r="H2" s="280"/>
      <c r="I2" s="280"/>
      <c r="J2" s="280"/>
    </row>
    <row r="3" spans="1:12" s="20" customFormat="1">
      <c r="A3" s="292" t="s">
        <v>370</v>
      </c>
      <c r="B3" s="292"/>
      <c r="C3" s="292"/>
      <c r="D3" s="292"/>
      <c r="E3" s="292"/>
      <c r="F3" s="292"/>
      <c r="G3" s="292"/>
      <c r="H3" s="292"/>
      <c r="I3" s="292"/>
      <c r="J3" s="292"/>
    </row>
    <row r="4" spans="1:12">
      <c r="A4" s="148" t="s">
        <v>21</v>
      </c>
      <c r="B4" s="148" t="s">
        <v>36</v>
      </c>
      <c r="C4" s="149" t="s">
        <v>44</v>
      </c>
      <c r="D4" s="148" t="s">
        <v>45</v>
      </c>
      <c r="E4" s="148" t="s">
        <v>39</v>
      </c>
      <c r="F4" s="148" t="s">
        <v>40</v>
      </c>
      <c r="G4" s="150" t="s">
        <v>41</v>
      </c>
      <c r="H4" s="150" t="s">
        <v>42</v>
      </c>
      <c r="I4" s="150" t="s">
        <v>43</v>
      </c>
    </row>
    <row r="5" spans="1:12">
      <c r="A5">
        <v>8328722</v>
      </c>
      <c r="B5" t="s">
        <v>745</v>
      </c>
      <c r="C5" t="s">
        <v>100</v>
      </c>
      <c r="D5" t="s">
        <v>101</v>
      </c>
      <c r="E5">
        <v>45284</v>
      </c>
      <c r="F5" t="s">
        <v>55</v>
      </c>
      <c r="G5" s="15">
        <v>200</v>
      </c>
      <c r="H5" s="15">
        <v>3663111</v>
      </c>
      <c r="I5" s="15">
        <v>73262220</v>
      </c>
      <c r="K5" s="26" t="str">
        <f>LEFT(F5,4)</f>
        <v>Спир</v>
      </c>
      <c r="L5" s="26" t="s">
        <v>196</v>
      </c>
    </row>
    <row r="6" spans="1:12">
      <c r="A6">
        <v>8326945</v>
      </c>
      <c r="B6" t="s">
        <v>745</v>
      </c>
      <c r="C6" t="s">
        <v>746</v>
      </c>
      <c r="D6" t="s">
        <v>810</v>
      </c>
      <c r="E6">
        <v>45433</v>
      </c>
      <c r="F6" t="s">
        <v>57</v>
      </c>
      <c r="G6" s="15">
        <v>10</v>
      </c>
      <c r="H6" s="15">
        <v>3046400</v>
      </c>
      <c r="I6" s="15">
        <v>3046400</v>
      </c>
      <c r="K6" s="26" t="str">
        <f t="shared" ref="K6:K203" si="0">LEFT(F6,4)</f>
        <v>Спир</v>
      </c>
      <c r="L6" s="26" t="s">
        <v>196</v>
      </c>
    </row>
    <row r="7" spans="1:12">
      <c r="A7">
        <v>8323871</v>
      </c>
      <c r="B7" t="s">
        <v>747</v>
      </c>
      <c r="C7" t="s">
        <v>151</v>
      </c>
      <c r="D7" t="s">
        <v>152</v>
      </c>
      <c r="E7">
        <v>45284</v>
      </c>
      <c r="F7" t="s">
        <v>55</v>
      </c>
      <c r="G7" s="15">
        <v>100</v>
      </c>
      <c r="H7" s="15">
        <v>3662440</v>
      </c>
      <c r="I7" s="15">
        <v>36624400</v>
      </c>
      <c r="K7" s="26" t="str">
        <f t="shared" si="0"/>
        <v>Спир</v>
      </c>
      <c r="L7" s="26" t="s">
        <v>196</v>
      </c>
    </row>
    <row r="8" spans="1:12">
      <c r="A8">
        <v>8323870</v>
      </c>
      <c r="B8" t="s">
        <v>747</v>
      </c>
      <c r="C8" t="s">
        <v>76</v>
      </c>
      <c r="D8" t="s">
        <v>77</v>
      </c>
      <c r="E8">
        <v>45284</v>
      </c>
      <c r="F8" t="s">
        <v>55</v>
      </c>
      <c r="G8" s="15">
        <v>50</v>
      </c>
      <c r="H8" s="15">
        <v>3663000</v>
      </c>
      <c r="I8" s="15">
        <v>18315000</v>
      </c>
      <c r="K8" s="26" t="str">
        <f t="shared" si="0"/>
        <v>Спир</v>
      </c>
      <c r="L8" s="26" t="s">
        <v>196</v>
      </c>
    </row>
    <row r="9" spans="1:12">
      <c r="A9">
        <v>8322019</v>
      </c>
      <c r="B9" t="s">
        <v>747</v>
      </c>
      <c r="C9" t="s">
        <v>139</v>
      </c>
      <c r="D9" t="s">
        <v>140</v>
      </c>
      <c r="E9">
        <v>45284</v>
      </c>
      <c r="F9" t="s">
        <v>55</v>
      </c>
      <c r="G9" s="15">
        <v>100</v>
      </c>
      <c r="H9" s="15">
        <v>3663000</v>
      </c>
      <c r="I9" s="15">
        <v>36630000</v>
      </c>
      <c r="K9" s="26" t="str">
        <f t="shared" si="0"/>
        <v>Спир</v>
      </c>
      <c r="L9" s="26" t="s">
        <v>196</v>
      </c>
    </row>
    <row r="10" spans="1:12">
      <c r="A10">
        <v>8314346</v>
      </c>
      <c r="B10" t="s">
        <v>748</v>
      </c>
      <c r="C10" t="s">
        <v>391</v>
      </c>
      <c r="D10" t="s">
        <v>392</v>
      </c>
      <c r="E10">
        <v>45284</v>
      </c>
      <c r="F10" t="s">
        <v>55</v>
      </c>
      <c r="G10" s="15">
        <v>200</v>
      </c>
      <c r="H10" s="15">
        <v>3662400</v>
      </c>
      <c r="I10" s="15">
        <v>73248000</v>
      </c>
      <c r="K10" s="26" t="str">
        <f t="shared" si="0"/>
        <v>Спир</v>
      </c>
      <c r="L10" s="26" t="s">
        <v>196</v>
      </c>
    </row>
    <row r="11" spans="1:12">
      <c r="A11">
        <v>8314345</v>
      </c>
      <c r="B11" t="s">
        <v>748</v>
      </c>
      <c r="C11" t="s">
        <v>749</v>
      </c>
      <c r="D11" t="s">
        <v>811</v>
      </c>
      <c r="E11">
        <v>45433</v>
      </c>
      <c r="F11" t="s">
        <v>57</v>
      </c>
      <c r="G11" s="15">
        <v>300</v>
      </c>
      <c r="H11" s="15">
        <v>3047200</v>
      </c>
      <c r="I11" s="15">
        <v>91416000</v>
      </c>
      <c r="K11" s="26" t="str">
        <f t="shared" si="0"/>
        <v>Спир</v>
      </c>
      <c r="L11" s="26" t="s">
        <v>196</v>
      </c>
    </row>
    <row r="12" spans="1:12">
      <c r="A12">
        <v>8313355</v>
      </c>
      <c r="B12" t="s">
        <v>748</v>
      </c>
      <c r="C12" t="s">
        <v>157</v>
      </c>
      <c r="D12" t="s">
        <v>812</v>
      </c>
      <c r="E12">
        <v>401599</v>
      </c>
      <c r="F12" t="s">
        <v>333</v>
      </c>
      <c r="G12" s="15">
        <v>2400</v>
      </c>
      <c r="H12" s="15">
        <v>146496000</v>
      </c>
      <c r="I12" s="15">
        <v>87897600</v>
      </c>
      <c r="K12" s="26" t="str">
        <f t="shared" si="0"/>
        <v>Спир</v>
      </c>
      <c r="L12" s="26" t="s">
        <v>196</v>
      </c>
    </row>
    <row r="13" spans="1:12">
      <c r="A13">
        <v>8308645</v>
      </c>
      <c r="B13" t="s">
        <v>750</v>
      </c>
      <c r="C13" t="s">
        <v>371</v>
      </c>
      <c r="D13" t="s">
        <v>372</v>
      </c>
      <c r="E13">
        <v>401599</v>
      </c>
      <c r="F13" t="s">
        <v>333</v>
      </c>
      <c r="G13" s="15">
        <v>3200</v>
      </c>
      <c r="H13" s="15">
        <v>146505000</v>
      </c>
      <c r="I13" s="15">
        <v>117204000</v>
      </c>
      <c r="K13" s="26" t="str">
        <f t="shared" ref="K13:K76" si="1">LEFT(F13,4)</f>
        <v>Спир</v>
      </c>
      <c r="L13" s="26" t="s">
        <v>196</v>
      </c>
    </row>
    <row r="14" spans="1:12">
      <c r="A14">
        <v>8307840</v>
      </c>
      <c r="B14" t="s">
        <v>750</v>
      </c>
      <c r="C14" t="s">
        <v>169</v>
      </c>
      <c r="D14" t="s">
        <v>170</v>
      </c>
      <c r="E14">
        <v>45284</v>
      </c>
      <c r="F14" t="s">
        <v>55</v>
      </c>
      <c r="G14" s="15">
        <v>30</v>
      </c>
      <c r="H14" s="15">
        <v>3662500</v>
      </c>
      <c r="I14" s="15">
        <v>10987500</v>
      </c>
      <c r="K14" s="26" t="str">
        <f t="shared" si="1"/>
        <v>Спир</v>
      </c>
      <c r="L14" s="26" t="s">
        <v>196</v>
      </c>
    </row>
    <row r="15" spans="1:12">
      <c r="A15">
        <v>8307839</v>
      </c>
      <c r="B15" t="s">
        <v>750</v>
      </c>
      <c r="C15" t="s">
        <v>65</v>
      </c>
      <c r="D15" t="s">
        <v>66</v>
      </c>
      <c r="E15">
        <v>45284</v>
      </c>
      <c r="F15" t="s">
        <v>55</v>
      </c>
      <c r="G15" s="15">
        <v>50</v>
      </c>
      <c r="H15" s="15">
        <v>3666000</v>
      </c>
      <c r="I15" s="15">
        <v>18330000</v>
      </c>
      <c r="K15" s="26" t="str">
        <f t="shared" si="1"/>
        <v>Спир</v>
      </c>
      <c r="L15" s="26" t="s">
        <v>196</v>
      </c>
    </row>
    <row r="16" spans="1:12">
      <c r="A16">
        <v>8307821</v>
      </c>
      <c r="B16" t="s">
        <v>750</v>
      </c>
      <c r="C16" t="s">
        <v>89</v>
      </c>
      <c r="D16" t="s">
        <v>90</v>
      </c>
      <c r="E16">
        <v>45433</v>
      </c>
      <c r="F16" t="s">
        <v>57</v>
      </c>
      <c r="G16" s="15">
        <v>500</v>
      </c>
      <c r="H16" s="15">
        <v>3047000</v>
      </c>
      <c r="I16" s="15">
        <v>152350000</v>
      </c>
      <c r="K16" s="26" t="str">
        <f t="shared" si="1"/>
        <v>Спир</v>
      </c>
      <c r="L16" s="26" t="s">
        <v>196</v>
      </c>
    </row>
    <row r="17" spans="1:12">
      <c r="A17">
        <v>8305402</v>
      </c>
      <c r="B17" t="s">
        <v>751</v>
      </c>
      <c r="C17" t="s">
        <v>60</v>
      </c>
      <c r="D17" t="s">
        <v>61</v>
      </c>
      <c r="E17">
        <v>401599</v>
      </c>
      <c r="F17" t="s">
        <v>333</v>
      </c>
      <c r="G17" s="15">
        <v>3200</v>
      </c>
      <c r="H17" s="15">
        <v>146496000</v>
      </c>
      <c r="I17" s="15">
        <v>117196800</v>
      </c>
      <c r="K17" s="26" t="str">
        <f t="shared" si="1"/>
        <v>Спир</v>
      </c>
      <c r="L17" s="26" t="s">
        <v>196</v>
      </c>
    </row>
    <row r="18" spans="1:12">
      <c r="A18">
        <v>8305401</v>
      </c>
      <c r="B18" t="s">
        <v>751</v>
      </c>
      <c r="C18" t="s">
        <v>85</v>
      </c>
      <c r="D18" t="s">
        <v>86</v>
      </c>
      <c r="E18">
        <v>401599</v>
      </c>
      <c r="F18" t="s">
        <v>333</v>
      </c>
      <c r="G18" s="15">
        <v>48000</v>
      </c>
      <c r="H18" s="15">
        <v>146496000</v>
      </c>
      <c r="I18" s="15">
        <v>1757952000</v>
      </c>
      <c r="K18" s="26" t="str">
        <f t="shared" si="1"/>
        <v>Спир</v>
      </c>
      <c r="L18" s="26" t="s">
        <v>196</v>
      </c>
    </row>
    <row r="19" spans="1:12">
      <c r="A19">
        <v>8304773</v>
      </c>
      <c r="B19" t="s">
        <v>751</v>
      </c>
      <c r="C19" t="s">
        <v>127</v>
      </c>
      <c r="D19" t="s">
        <v>128</v>
      </c>
      <c r="E19">
        <v>45284</v>
      </c>
      <c r="F19" t="s">
        <v>55</v>
      </c>
      <c r="G19" s="15">
        <v>300</v>
      </c>
      <c r="H19" s="15">
        <v>3662400</v>
      </c>
      <c r="I19" s="15">
        <v>109872000</v>
      </c>
      <c r="K19" s="26" t="str">
        <f t="shared" si="1"/>
        <v>Спир</v>
      </c>
      <c r="L19" s="26" t="s">
        <v>196</v>
      </c>
    </row>
    <row r="20" spans="1:12">
      <c r="A20">
        <v>8304772</v>
      </c>
      <c r="B20" t="s">
        <v>751</v>
      </c>
      <c r="C20" t="s">
        <v>171</v>
      </c>
      <c r="D20" t="s">
        <v>172</v>
      </c>
      <c r="E20">
        <v>45284</v>
      </c>
      <c r="F20" t="s">
        <v>55</v>
      </c>
      <c r="G20" s="15">
        <v>300</v>
      </c>
      <c r="H20" s="15">
        <v>3662400</v>
      </c>
      <c r="I20" s="15">
        <v>109872000</v>
      </c>
      <c r="K20" s="26" t="str">
        <f t="shared" si="1"/>
        <v>Спир</v>
      </c>
      <c r="L20" s="26" t="s">
        <v>196</v>
      </c>
    </row>
    <row r="21" spans="1:12">
      <c r="A21">
        <v>8303548</v>
      </c>
      <c r="B21" t="s">
        <v>751</v>
      </c>
      <c r="C21" t="s">
        <v>70</v>
      </c>
      <c r="D21" t="s">
        <v>71</v>
      </c>
      <c r="E21">
        <v>401596</v>
      </c>
      <c r="F21" t="s">
        <v>332</v>
      </c>
      <c r="G21" s="15">
        <v>17200</v>
      </c>
      <c r="H21" s="15">
        <v>146048000</v>
      </c>
      <c r="I21" s="15">
        <v>628006400</v>
      </c>
      <c r="K21" s="26" t="str">
        <f t="shared" si="1"/>
        <v>Спир</v>
      </c>
      <c r="L21" s="26" t="s">
        <v>196</v>
      </c>
    </row>
    <row r="22" spans="1:12">
      <c r="A22">
        <v>8302689</v>
      </c>
      <c r="B22" t="s">
        <v>751</v>
      </c>
      <c r="C22" t="s">
        <v>752</v>
      </c>
      <c r="D22" t="s">
        <v>813</v>
      </c>
      <c r="E22">
        <v>45284</v>
      </c>
      <c r="F22" t="s">
        <v>55</v>
      </c>
      <c r="G22" s="15">
        <v>40</v>
      </c>
      <c r="H22" s="15">
        <v>3665000</v>
      </c>
      <c r="I22" s="15">
        <v>14660000</v>
      </c>
      <c r="K22" s="26" t="str">
        <f t="shared" si="1"/>
        <v>Спир</v>
      </c>
      <c r="L22" s="26" t="s">
        <v>196</v>
      </c>
    </row>
    <row r="23" spans="1:12">
      <c r="A23">
        <v>8294457</v>
      </c>
      <c r="B23" t="s">
        <v>753</v>
      </c>
      <c r="C23" t="s">
        <v>80</v>
      </c>
      <c r="D23" t="s">
        <v>81</v>
      </c>
      <c r="E23">
        <v>401599</v>
      </c>
      <c r="F23" t="s">
        <v>333</v>
      </c>
      <c r="G23" s="15">
        <v>3200</v>
      </c>
      <c r="H23" s="15">
        <v>146497000</v>
      </c>
      <c r="I23" s="15">
        <v>117197600</v>
      </c>
      <c r="K23" s="26" t="str">
        <f t="shared" si="1"/>
        <v>Спир</v>
      </c>
      <c r="L23" s="26" t="s">
        <v>196</v>
      </c>
    </row>
    <row r="24" spans="1:12">
      <c r="A24">
        <v>8288759</v>
      </c>
      <c r="B24" t="s">
        <v>754</v>
      </c>
      <c r="C24" t="s">
        <v>153</v>
      </c>
      <c r="D24" t="s">
        <v>154</v>
      </c>
      <c r="E24">
        <v>45284</v>
      </c>
      <c r="F24" t="s">
        <v>55</v>
      </c>
      <c r="G24" s="15">
        <v>200</v>
      </c>
      <c r="H24" s="15">
        <v>3663000</v>
      </c>
      <c r="I24" s="15">
        <v>73260000</v>
      </c>
      <c r="K24" s="26" t="str">
        <f t="shared" si="1"/>
        <v>Спир</v>
      </c>
      <c r="L24" s="26" t="s">
        <v>196</v>
      </c>
    </row>
    <row r="25" spans="1:12">
      <c r="A25">
        <v>8285898</v>
      </c>
      <c r="B25" t="s">
        <v>755</v>
      </c>
      <c r="C25" t="s">
        <v>375</v>
      </c>
      <c r="D25" t="s">
        <v>376</v>
      </c>
      <c r="E25">
        <v>45433</v>
      </c>
      <c r="F25" t="s">
        <v>57</v>
      </c>
      <c r="G25" s="15">
        <v>300</v>
      </c>
      <c r="H25" s="15">
        <v>3047000</v>
      </c>
      <c r="I25" s="15">
        <v>91410000</v>
      </c>
      <c r="K25" s="26" t="str">
        <f t="shared" si="1"/>
        <v>Спир</v>
      </c>
      <c r="L25" s="26" t="s">
        <v>196</v>
      </c>
    </row>
    <row r="26" spans="1:12">
      <c r="A26">
        <v>8281178</v>
      </c>
      <c r="B26" t="s">
        <v>756</v>
      </c>
      <c r="C26" t="s">
        <v>305</v>
      </c>
      <c r="D26" t="s">
        <v>306</v>
      </c>
      <c r="E26">
        <v>45433</v>
      </c>
      <c r="F26" t="s">
        <v>57</v>
      </c>
      <c r="G26" s="15">
        <v>30</v>
      </c>
      <c r="H26" s="15">
        <v>3046444</v>
      </c>
      <c r="I26" s="15">
        <v>9139332</v>
      </c>
      <c r="K26" s="26" t="str">
        <f t="shared" si="1"/>
        <v>Спир</v>
      </c>
      <c r="L26" s="26" t="s">
        <v>196</v>
      </c>
    </row>
    <row r="27" spans="1:12">
      <c r="A27">
        <v>8279968</v>
      </c>
      <c r="B27" t="s">
        <v>756</v>
      </c>
      <c r="C27" t="s">
        <v>371</v>
      </c>
      <c r="D27" t="s">
        <v>372</v>
      </c>
      <c r="E27">
        <v>401599</v>
      </c>
      <c r="F27" t="s">
        <v>333</v>
      </c>
      <c r="G27" s="15">
        <v>3200</v>
      </c>
      <c r="H27" s="15">
        <v>146510950</v>
      </c>
      <c r="I27" s="15">
        <v>117208760</v>
      </c>
      <c r="K27" s="26" t="str">
        <f t="shared" si="1"/>
        <v>Спир</v>
      </c>
      <c r="L27" s="26" t="s">
        <v>196</v>
      </c>
    </row>
    <row r="28" spans="1:12">
      <c r="A28">
        <v>8279183</v>
      </c>
      <c r="B28" t="s">
        <v>756</v>
      </c>
      <c r="C28" t="s">
        <v>305</v>
      </c>
      <c r="D28" t="s">
        <v>306</v>
      </c>
      <c r="E28">
        <v>45433</v>
      </c>
      <c r="F28" t="s">
        <v>57</v>
      </c>
      <c r="G28" s="15">
        <v>230</v>
      </c>
      <c r="H28" s="15">
        <v>3046400</v>
      </c>
      <c r="I28" s="15">
        <v>70067200</v>
      </c>
      <c r="K28" s="26" t="str">
        <f t="shared" si="1"/>
        <v>Спир</v>
      </c>
      <c r="L28" s="26" t="s">
        <v>196</v>
      </c>
    </row>
    <row r="29" spans="1:12">
      <c r="A29">
        <v>8275706</v>
      </c>
      <c r="B29" t="s">
        <v>757</v>
      </c>
      <c r="C29" t="s">
        <v>60</v>
      </c>
      <c r="D29" t="s">
        <v>61</v>
      </c>
      <c r="E29">
        <v>401599</v>
      </c>
      <c r="F29" t="s">
        <v>333</v>
      </c>
      <c r="G29" s="15">
        <v>3200</v>
      </c>
      <c r="H29" s="15">
        <v>146496000</v>
      </c>
      <c r="I29" s="15">
        <v>117196800</v>
      </c>
      <c r="K29" s="26" t="str">
        <f t="shared" si="1"/>
        <v>Спир</v>
      </c>
      <c r="L29" s="26" t="s">
        <v>196</v>
      </c>
    </row>
    <row r="30" spans="1:12">
      <c r="A30">
        <v>8275148</v>
      </c>
      <c r="B30" t="s">
        <v>757</v>
      </c>
      <c r="C30" t="s">
        <v>58</v>
      </c>
      <c r="D30" t="s">
        <v>59</v>
      </c>
      <c r="E30">
        <v>45284</v>
      </c>
      <c r="F30" t="s">
        <v>55</v>
      </c>
      <c r="G30" s="15">
        <v>400</v>
      </c>
      <c r="H30" s="15">
        <v>3663000</v>
      </c>
      <c r="I30" s="15">
        <v>146520000</v>
      </c>
      <c r="K30" s="26" t="str">
        <f t="shared" si="1"/>
        <v>Спир</v>
      </c>
      <c r="L30" s="26" t="s">
        <v>196</v>
      </c>
    </row>
    <row r="31" spans="1:12">
      <c r="A31">
        <v>8272643</v>
      </c>
      <c r="B31" t="s">
        <v>758</v>
      </c>
      <c r="C31" t="s">
        <v>379</v>
      </c>
      <c r="D31" t="s">
        <v>380</v>
      </c>
      <c r="E31">
        <v>45284</v>
      </c>
      <c r="F31" t="s">
        <v>55</v>
      </c>
      <c r="G31" s="15">
        <v>100</v>
      </c>
      <c r="H31" s="15">
        <v>3662500</v>
      </c>
      <c r="I31" s="15">
        <v>36625000</v>
      </c>
      <c r="K31" s="26" t="str">
        <f t="shared" si="1"/>
        <v>Спир</v>
      </c>
      <c r="L31" s="26" t="s">
        <v>196</v>
      </c>
    </row>
    <row r="32" spans="1:12">
      <c r="A32">
        <v>8272642</v>
      </c>
      <c r="B32" t="s">
        <v>758</v>
      </c>
      <c r="C32" t="s">
        <v>311</v>
      </c>
      <c r="D32" t="s">
        <v>312</v>
      </c>
      <c r="E32">
        <v>45284</v>
      </c>
      <c r="F32" t="s">
        <v>55</v>
      </c>
      <c r="G32" s="15">
        <v>70</v>
      </c>
      <c r="H32" s="15">
        <v>3663000</v>
      </c>
      <c r="I32" s="15">
        <v>25641000</v>
      </c>
      <c r="K32" s="26" t="str">
        <f t="shared" si="1"/>
        <v>Спир</v>
      </c>
      <c r="L32" s="26" t="s">
        <v>196</v>
      </c>
    </row>
    <row r="33" spans="1:12">
      <c r="A33">
        <v>8271378</v>
      </c>
      <c r="B33" t="s">
        <v>758</v>
      </c>
      <c r="C33" t="s">
        <v>377</v>
      </c>
      <c r="D33" t="s">
        <v>378</v>
      </c>
      <c r="E33">
        <v>401599</v>
      </c>
      <c r="F33" t="s">
        <v>333</v>
      </c>
      <c r="G33" s="15">
        <v>3200</v>
      </c>
      <c r="H33" s="15">
        <v>146496000</v>
      </c>
      <c r="I33" s="15">
        <v>117196800</v>
      </c>
      <c r="K33" s="26" t="str">
        <f t="shared" si="1"/>
        <v>Спир</v>
      </c>
      <c r="L33" s="26" t="s">
        <v>196</v>
      </c>
    </row>
    <row r="34" spans="1:12">
      <c r="A34">
        <v>8270500</v>
      </c>
      <c r="B34" t="s">
        <v>758</v>
      </c>
      <c r="C34" t="s">
        <v>93</v>
      </c>
      <c r="D34" t="s">
        <v>94</v>
      </c>
      <c r="E34">
        <v>45433</v>
      </c>
      <c r="F34" t="s">
        <v>57</v>
      </c>
      <c r="G34" s="15">
        <v>40</v>
      </c>
      <c r="H34" s="15">
        <v>3046400</v>
      </c>
      <c r="I34" s="15">
        <v>12185600</v>
      </c>
      <c r="K34" s="26" t="str">
        <f t="shared" si="1"/>
        <v>Спир</v>
      </c>
      <c r="L34" s="26" t="s">
        <v>196</v>
      </c>
    </row>
    <row r="35" spans="1:12">
      <c r="A35">
        <v>8266750</v>
      </c>
      <c r="B35" t="s">
        <v>759</v>
      </c>
      <c r="C35" t="s">
        <v>89</v>
      </c>
      <c r="D35" t="s">
        <v>90</v>
      </c>
      <c r="E35">
        <v>45433</v>
      </c>
      <c r="F35" t="s">
        <v>57</v>
      </c>
      <c r="G35" s="15">
        <v>500</v>
      </c>
      <c r="H35" s="15">
        <v>3048571</v>
      </c>
      <c r="I35" s="15">
        <v>152428550</v>
      </c>
      <c r="K35" s="26" t="str">
        <f t="shared" si="1"/>
        <v>Спир</v>
      </c>
      <c r="L35" s="26" t="s">
        <v>196</v>
      </c>
    </row>
    <row r="36" spans="1:12">
      <c r="A36">
        <v>8264513</v>
      </c>
      <c r="B36" t="s">
        <v>760</v>
      </c>
      <c r="C36" t="s">
        <v>62</v>
      </c>
      <c r="D36" t="s">
        <v>63</v>
      </c>
      <c r="E36">
        <v>45284</v>
      </c>
      <c r="F36" t="s">
        <v>55</v>
      </c>
      <c r="G36" s="15">
        <v>40</v>
      </c>
      <c r="H36" s="15">
        <v>3663111</v>
      </c>
      <c r="I36" s="15">
        <v>14652444</v>
      </c>
      <c r="K36" s="26" t="str">
        <f t="shared" si="1"/>
        <v>Спир</v>
      </c>
      <c r="L36" s="26" t="s">
        <v>196</v>
      </c>
    </row>
    <row r="37" spans="1:12">
      <c r="A37">
        <v>8256745</v>
      </c>
      <c r="B37" t="s">
        <v>761</v>
      </c>
      <c r="C37" t="s">
        <v>60</v>
      </c>
      <c r="D37" t="s">
        <v>61</v>
      </c>
      <c r="E37">
        <v>401599</v>
      </c>
      <c r="F37" t="s">
        <v>333</v>
      </c>
      <c r="G37" s="15">
        <v>3200</v>
      </c>
      <c r="H37" s="15">
        <v>146496000</v>
      </c>
      <c r="I37" s="15">
        <v>117196800</v>
      </c>
      <c r="K37" s="26" t="str">
        <f t="shared" si="1"/>
        <v>Спир</v>
      </c>
      <c r="L37" s="26" t="s">
        <v>196</v>
      </c>
    </row>
    <row r="38" spans="1:12">
      <c r="A38">
        <v>8256744</v>
      </c>
      <c r="B38" t="s">
        <v>761</v>
      </c>
      <c r="C38" t="s">
        <v>70</v>
      </c>
      <c r="D38" t="s">
        <v>71</v>
      </c>
      <c r="E38">
        <v>401596</v>
      </c>
      <c r="F38" t="s">
        <v>332</v>
      </c>
      <c r="G38" s="15">
        <v>8800</v>
      </c>
      <c r="H38" s="15">
        <v>146048000</v>
      </c>
      <c r="I38" s="15">
        <v>321305600</v>
      </c>
      <c r="K38" s="26" t="str">
        <f t="shared" si="1"/>
        <v>Спир</v>
      </c>
      <c r="L38" s="26" t="s">
        <v>196</v>
      </c>
    </row>
    <row r="39" spans="1:12">
      <c r="A39">
        <v>8254033</v>
      </c>
      <c r="B39" t="s">
        <v>762</v>
      </c>
      <c r="C39" t="s">
        <v>315</v>
      </c>
      <c r="D39" t="s">
        <v>316</v>
      </c>
      <c r="E39">
        <v>45433</v>
      </c>
      <c r="F39" t="s">
        <v>57</v>
      </c>
      <c r="G39" s="15">
        <v>20</v>
      </c>
      <c r="H39" s="15">
        <v>3050000</v>
      </c>
      <c r="I39" s="15">
        <v>6100000</v>
      </c>
      <c r="K39" s="26" t="str">
        <f t="shared" si="1"/>
        <v>Спир</v>
      </c>
      <c r="L39" s="26" t="s">
        <v>196</v>
      </c>
    </row>
    <row r="40" spans="1:12">
      <c r="A40">
        <v>8249537</v>
      </c>
      <c r="B40" t="s">
        <v>763</v>
      </c>
      <c r="C40" t="s">
        <v>385</v>
      </c>
      <c r="D40" t="s">
        <v>386</v>
      </c>
      <c r="E40">
        <v>45284</v>
      </c>
      <c r="F40" t="s">
        <v>55</v>
      </c>
      <c r="G40" s="15">
        <v>300</v>
      </c>
      <c r="H40" s="15">
        <v>3662400</v>
      </c>
      <c r="I40" s="15">
        <v>109872000</v>
      </c>
      <c r="K40" s="26" t="str">
        <f t="shared" si="1"/>
        <v>Спир</v>
      </c>
      <c r="L40" s="26" t="s">
        <v>196</v>
      </c>
    </row>
    <row r="41" spans="1:12">
      <c r="A41">
        <v>8249536</v>
      </c>
      <c r="B41" t="s">
        <v>763</v>
      </c>
      <c r="C41" t="s">
        <v>91</v>
      </c>
      <c r="D41" t="s">
        <v>92</v>
      </c>
      <c r="E41">
        <v>45284</v>
      </c>
      <c r="F41" t="s">
        <v>55</v>
      </c>
      <c r="G41" s="15">
        <v>100</v>
      </c>
      <c r="H41" s="15">
        <v>3662500</v>
      </c>
      <c r="I41" s="15">
        <v>36625000</v>
      </c>
      <c r="K41" s="26" t="str">
        <f t="shared" si="1"/>
        <v>Спир</v>
      </c>
      <c r="L41" s="26" t="s">
        <v>196</v>
      </c>
    </row>
    <row r="42" spans="1:12">
      <c r="A42">
        <v>8249460</v>
      </c>
      <c r="B42" t="s">
        <v>763</v>
      </c>
      <c r="C42" t="s">
        <v>387</v>
      </c>
      <c r="D42" t="s">
        <v>388</v>
      </c>
      <c r="E42">
        <v>45433</v>
      </c>
      <c r="F42" t="s">
        <v>57</v>
      </c>
      <c r="G42" s="15">
        <v>100</v>
      </c>
      <c r="H42" s="15">
        <v>3046400</v>
      </c>
      <c r="I42" s="15">
        <v>30464000</v>
      </c>
      <c r="K42" s="26" t="str">
        <f t="shared" si="1"/>
        <v>Спир</v>
      </c>
      <c r="L42" s="26" t="s">
        <v>196</v>
      </c>
    </row>
    <row r="43" spans="1:12">
      <c r="A43">
        <v>8247658</v>
      </c>
      <c r="B43" t="s">
        <v>764</v>
      </c>
      <c r="C43" t="s">
        <v>158</v>
      </c>
      <c r="D43" t="s">
        <v>159</v>
      </c>
      <c r="E43">
        <v>45284</v>
      </c>
      <c r="F43" t="s">
        <v>55</v>
      </c>
      <c r="G43" s="15">
        <v>50</v>
      </c>
      <c r="H43" s="15">
        <v>3663000</v>
      </c>
      <c r="I43" s="15">
        <v>18315000</v>
      </c>
      <c r="K43" s="26" t="str">
        <f t="shared" si="1"/>
        <v>Спир</v>
      </c>
      <c r="L43" s="26" t="s">
        <v>196</v>
      </c>
    </row>
    <row r="44" spans="1:12">
      <c r="A44">
        <v>8247655</v>
      </c>
      <c r="B44" t="s">
        <v>764</v>
      </c>
      <c r="C44" t="s">
        <v>375</v>
      </c>
      <c r="D44" t="s">
        <v>376</v>
      </c>
      <c r="E44">
        <v>45433</v>
      </c>
      <c r="F44" t="s">
        <v>57</v>
      </c>
      <c r="G44" s="15">
        <v>300</v>
      </c>
      <c r="H44" s="15">
        <v>3047000</v>
      </c>
      <c r="I44" s="15">
        <v>91410000</v>
      </c>
      <c r="K44" s="26" t="str">
        <f t="shared" si="1"/>
        <v>Спир</v>
      </c>
      <c r="L44" s="26" t="s">
        <v>196</v>
      </c>
    </row>
    <row r="45" spans="1:12">
      <c r="A45">
        <v>8244235</v>
      </c>
      <c r="B45" t="s">
        <v>765</v>
      </c>
      <c r="C45" t="s">
        <v>171</v>
      </c>
      <c r="D45" t="s">
        <v>172</v>
      </c>
      <c r="E45">
        <v>45284</v>
      </c>
      <c r="F45" t="s">
        <v>55</v>
      </c>
      <c r="G45" s="15">
        <v>200</v>
      </c>
      <c r="H45" s="15">
        <v>3662400</v>
      </c>
      <c r="I45" s="15">
        <v>73248000</v>
      </c>
      <c r="K45" s="26" t="str">
        <f t="shared" si="1"/>
        <v>Спир</v>
      </c>
      <c r="L45" s="26" t="s">
        <v>196</v>
      </c>
    </row>
    <row r="46" spans="1:12">
      <c r="A46">
        <v>8244232</v>
      </c>
      <c r="B46" t="s">
        <v>765</v>
      </c>
      <c r="C46" t="s">
        <v>766</v>
      </c>
      <c r="D46" t="s">
        <v>814</v>
      </c>
      <c r="E46">
        <v>45433</v>
      </c>
      <c r="F46" t="s">
        <v>57</v>
      </c>
      <c r="G46" s="15">
        <v>50</v>
      </c>
      <c r="H46" s="15">
        <v>3046400</v>
      </c>
      <c r="I46" s="15">
        <v>15232000</v>
      </c>
      <c r="K46" s="26" t="str">
        <f t="shared" si="1"/>
        <v>Спир</v>
      </c>
      <c r="L46" s="26" t="s">
        <v>196</v>
      </c>
    </row>
    <row r="47" spans="1:12">
      <c r="A47">
        <v>8244231</v>
      </c>
      <c r="B47" t="s">
        <v>765</v>
      </c>
      <c r="C47" t="s">
        <v>767</v>
      </c>
      <c r="D47" t="s">
        <v>815</v>
      </c>
      <c r="E47">
        <v>45433</v>
      </c>
      <c r="F47" t="s">
        <v>57</v>
      </c>
      <c r="G47" s="15">
        <v>20</v>
      </c>
      <c r="H47" s="15">
        <v>3046500</v>
      </c>
      <c r="I47" s="15">
        <v>6093000</v>
      </c>
      <c r="K47" s="26" t="str">
        <f t="shared" si="1"/>
        <v>Спир</v>
      </c>
      <c r="L47" s="26" t="s">
        <v>196</v>
      </c>
    </row>
    <row r="48" spans="1:12">
      <c r="A48">
        <v>8239993</v>
      </c>
      <c r="B48" t="s">
        <v>768</v>
      </c>
      <c r="C48" t="s">
        <v>85</v>
      </c>
      <c r="D48" t="s">
        <v>86</v>
      </c>
      <c r="E48">
        <v>401599</v>
      </c>
      <c r="F48" t="s">
        <v>333</v>
      </c>
      <c r="G48" s="15">
        <v>48000</v>
      </c>
      <c r="H48" s="15">
        <v>146496000</v>
      </c>
      <c r="I48" s="15">
        <v>1757952000</v>
      </c>
      <c r="K48" s="26" t="str">
        <f t="shared" si="1"/>
        <v>Спир</v>
      </c>
      <c r="L48" s="26" t="s">
        <v>196</v>
      </c>
    </row>
    <row r="49" spans="1:12">
      <c r="A49">
        <v>8239523</v>
      </c>
      <c r="B49" t="s">
        <v>768</v>
      </c>
      <c r="C49" t="s">
        <v>174</v>
      </c>
      <c r="D49" t="s">
        <v>175</v>
      </c>
      <c r="E49">
        <v>45284</v>
      </c>
      <c r="F49" t="s">
        <v>55</v>
      </c>
      <c r="G49" s="15">
        <v>50</v>
      </c>
      <c r="H49" s="15">
        <v>3665999</v>
      </c>
      <c r="I49" s="15">
        <v>18329995</v>
      </c>
      <c r="K49" s="26" t="str">
        <f t="shared" si="1"/>
        <v>Спир</v>
      </c>
      <c r="L49" s="26" t="s">
        <v>196</v>
      </c>
    </row>
    <row r="50" spans="1:12">
      <c r="A50">
        <v>8237653</v>
      </c>
      <c r="B50" t="s">
        <v>769</v>
      </c>
      <c r="C50" t="s">
        <v>100</v>
      </c>
      <c r="D50" t="s">
        <v>101</v>
      </c>
      <c r="E50">
        <v>45284</v>
      </c>
      <c r="F50" t="s">
        <v>55</v>
      </c>
      <c r="G50" s="15">
        <v>200</v>
      </c>
      <c r="H50" s="15">
        <v>3663411</v>
      </c>
      <c r="I50" s="15">
        <v>73268220</v>
      </c>
      <c r="K50" s="26" t="str">
        <f t="shared" si="1"/>
        <v>Спир</v>
      </c>
      <c r="L50" s="26" t="s">
        <v>196</v>
      </c>
    </row>
    <row r="51" spans="1:12">
      <c r="A51">
        <v>8237652</v>
      </c>
      <c r="B51" t="s">
        <v>769</v>
      </c>
      <c r="C51" t="s">
        <v>770</v>
      </c>
      <c r="D51" t="s">
        <v>816</v>
      </c>
      <c r="E51">
        <v>45433</v>
      </c>
      <c r="F51" t="s">
        <v>57</v>
      </c>
      <c r="G51" s="15">
        <v>10</v>
      </c>
      <c r="H51" s="15">
        <v>3046400</v>
      </c>
      <c r="I51" s="15">
        <v>3046400</v>
      </c>
      <c r="K51" s="26" t="str">
        <f t="shared" si="1"/>
        <v>Спир</v>
      </c>
      <c r="L51" s="26" t="s">
        <v>196</v>
      </c>
    </row>
    <row r="52" spans="1:12">
      <c r="A52">
        <v>8234878</v>
      </c>
      <c r="B52" t="s">
        <v>771</v>
      </c>
      <c r="C52" t="s">
        <v>373</v>
      </c>
      <c r="D52" t="s">
        <v>374</v>
      </c>
      <c r="E52">
        <v>401596</v>
      </c>
      <c r="F52" t="s">
        <v>332</v>
      </c>
      <c r="G52" s="15">
        <v>4400</v>
      </c>
      <c r="H52" s="15">
        <v>146048000</v>
      </c>
      <c r="I52" s="15">
        <v>160652800</v>
      </c>
      <c r="K52" s="26" t="str">
        <f t="shared" si="1"/>
        <v>Спир</v>
      </c>
      <c r="L52" s="26" t="s">
        <v>196</v>
      </c>
    </row>
    <row r="53" spans="1:12">
      <c r="A53">
        <v>8233374</v>
      </c>
      <c r="B53" t="s">
        <v>771</v>
      </c>
      <c r="C53" t="s">
        <v>65</v>
      </c>
      <c r="D53" t="s">
        <v>66</v>
      </c>
      <c r="E53">
        <v>45284</v>
      </c>
      <c r="F53" t="s">
        <v>55</v>
      </c>
      <c r="G53" s="15">
        <v>50</v>
      </c>
      <c r="H53" s="15">
        <v>3662401</v>
      </c>
      <c r="I53" s="15">
        <v>18312005</v>
      </c>
      <c r="K53" s="26" t="str">
        <f t="shared" si="1"/>
        <v>Спир</v>
      </c>
      <c r="L53" s="26" t="s">
        <v>196</v>
      </c>
    </row>
    <row r="54" spans="1:12">
      <c r="A54">
        <v>8228746</v>
      </c>
      <c r="B54" t="s">
        <v>772</v>
      </c>
      <c r="C54" t="s">
        <v>773</v>
      </c>
      <c r="D54" t="s">
        <v>817</v>
      </c>
      <c r="E54">
        <v>45433</v>
      </c>
      <c r="F54" t="s">
        <v>57</v>
      </c>
      <c r="G54" s="15">
        <v>30</v>
      </c>
      <c r="H54" s="15">
        <v>3046400</v>
      </c>
      <c r="I54" s="15">
        <v>9139200</v>
      </c>
      <c r="K54" s="26" t="str">
        <f t="shared" si="1"/>
        <v>Спир</v>
      </c>
      <c r="L54" s="26" t="s">
        <v>196</v>
      </c>
    </row>
    <row r="55" spans="1:12">
      <c r="A55">
        <v>8228745</v>
      </c>
      <c r="B55" t="s">
        <v>772</v>
      </c>
      <c r="C55" t="s">
        <v>383</v>
      </c>
      <c r="D55" t="s">
        <v>384</v>
      </c>
      <c r="E55">
        <v>45433</v>
      </c>
      <c r="F55" t="s">
        <v>57</v>
      </c>
      <c r="G55" s="15">
        <v>100</v>
      </c>
      <c r="H55" s="15">
        <v>3046522</v>
      </c>
      <c r="I55" s="15">
        <v>30465220</v>
      </c>
      <c r="K55" s="26" t="str">
        <f t="shared" si="1"/>
        <v>Спир</v>
      </c>
      <c r="L55" s="26" t="s">
        <v>196</v>
      </c>
    </row>
    <row r="56" spans="1:12">
      <c r="A56">
        <v>8227732</v>
      </c>
      <c r="B56" t="s">
        <v>772</v>
      </c>
      <c r="C56" t="s">
        <v>173</v>
      </c>
      <c r="D56" t="s">
        <v>156</v>
      </c>
      <c r="E56">
        <v>45284</v>
      </c>
      <c r="F56" t="s">
        <v>55</v>
      </c>
      <c r="G56" s="15">
        <v>50</v>
      </c>
      <c r="H56" s="15">
        <v>3662400</v>
      </c>
      <c r="I56" s="15">
        <v>18312000</v>
      </c>
      <c r="K56" s="26" t="str">
        <f t="shared" si="1"/>
        <v>Спир</v>
      </c>
      <c r="L56" s="26" t="s">
        <v>196</v>
      </c>
    </row>
    <row r="57" spans="1:12">
      <c r="A57">
        <v>8227696</v>
      </c>
      <c r="B57" t="s">
        <v>772</v>
      </c>
      <c r="C57" t="s">
        <v>89</v>
      </c>
      <c r="D57" t="s">
        <v>90</v>
      </c>
      <c r="E57">
        <v>45433</v>
      </c>
      <c r="F57" t="s">
        <v>57</v>
      </c>
      <c r="G57" s="15">
        <v>500</v>
      </c>
      <c r="H57" s="15">
        <v>3048571</v>
      </c>
      <c r="I57" s="15">
        <v>152428550</v>
      </c>
      <c r="K57" s="26" t="str">
        <f t="shared" si="1"/>
        <v>Спир</v>
      </c>
      <c r="L57" s="26" t="s">
        <v>196</v>
      </c>
    </row>
    <row r="58" spans="1:12">
      <c r="A58">
        <v>8224918</v>
      </c>
      <c r="B58" t="s">
        <v>774</v>
      </c>
      <c r="C58" t="s">
        <v>389</v>
      </c>
      <c r="D58" t="s">
        <v>390</v>
      </c>
      <c r="E58">
        <v>45433</v>
      </c>
      <c r="F58" t="s">
        <v>57</v>
      </c>
      <c r="G58" s="15">
        <v>100</v>
      </c>
      <c r="H58" s="15">
        <v>3046400</v>
      </c>
      <c r="I58" s="15">
        <v>30464000</v>
      </c>
      <c r="K58" s="26" t="str">
        <f t="shared" si="1"/>
        <v>Спир</v>
      </c>
      <c r="L58" s="26" t="s">
        <v>196</v>
      </c>
    </row>
    <row r="59" spans="1:12">
      <c r="A59">
        <v>8224917</v>
      </c>
      <c r="B59" t="s">
        <v>774</v>
      </c>
      <c r="C59" t="s">
        <v>78</v>
      </c>
      <c r="D59" t="s">
        <v>79</v>
      </c>
      <c r="E59">
        <v>45433</v>
      </c>
      <c r="F59" t="s">
        <v>57</v>
      </c>
      <c r="G59" s="15">
        <v>90</v>
      </c>
      <c r="H59" s="15">
        <v>3050000</v>
      </c>
      <c r="I59" s="15">
        <v>27450000</v>
      </c>
      <c r="K59" s="26" t="str">
        <f t="shared" si="1"/>
        <v>Спир</v>
      </c>
      <c r="L59" s="26" t="s">
        <v>196</v>
      </c>
    </row>
    <row r="60" spans="1:12">
      <c r="A60">
        <v>8224916</v>
      </c>
      <c r="B60" t="s">
        <v>774</v>
      </c>
      <c r="C60" t="s">
        <v>87</v>
      </c>
      <c r="D60" t="s">
        <v>88</v>
      </c>
      <c r="E60">
        <v>45433</v>
      </c>
      <c r="F60" t="s">
        <v>57</v>
      </c>
      <c r="G60" s="15">
        <v>360</v>
      </c>
      <c r="H60" s="15">
        <v>3055999</v>
      </c>
      <c r="I60" s="15">
        <v>110015964</v>
      </c>
      <c r="K60" s="26" t="str">
        <f t="shared" si="1"/>
        <v>Спир</v>
      </c>
      <c r="L60" s="26" t="s">
        <v>196</v>
      </c>
    </row>
    <row r="61" spans="1:12">
      <c r="A61">
        <v>8222104</v>
      </c>
      <c r="B61" t="s">
        <v>775</v>
      </c>
      <c r="C61" t="s">
        <v>74</v>
      </c>
      <c r="D61" t="s">
        <v>75</v>
      </c>
      <c r="E61">
        <v>45284</v>
      </c>
      <c r="F61" t="s">
        <v>55</v>
      </c>
      <c r="G61" s="15">
        <v>250</v>
      </c>
      <c r="H61" s="15">
        <v>3662411</v>
      </c>
      <c r="I61" s="15">
        <v>91560275</v>
      </c>
      <c r="K61" s="26" t="str">
        <f t="shared" si="1"/>
        <v>Спир</v>
      </c>
      <c r="L61" s="26" t="s">
        <v>196</v>
      </c>
    </row>
    <row r="62" spans="1:12">
      <c r="A62">
        <v>8220393</v>
      </c>
      <c r="B62" t="s">
        <v>776</v>
      </c>
      <c r="C62" t="s">
        <v>72</v>
      </c>
      <c r="D62" t="s">
        <v>73</v>
      </c>
      <c r="E62">
        <v>45284</v>
      </c>
      <c r="F62" t="s">
        <v>55</v>
      </c>
      <c r="G62" s="15">
        <v>150</v>
      </c>
      <c r="H62" s="15">
        <v>3662400</v>
      </c>
      <c r="I62" s="15">
        <v>54936000</v>
      </c>
      <c r="K62" s="26" t="str">
        <f t="shared" si="1"/>
        <v>Спир</v>
      </c>
      <c r="L62" s="26" t="s">
        <v>196</v>
      </c>
    </row>
    <row r="63" spans="1:12">
      <c r="A63">
        <v>8220392</v>
      </c>
      <c r="B63" t="s">
        <v>776</v>
      </c>
      <c r="C63" t="s">
        <v>83</v>
      </c>
      <c r="D63" t="s">
        <v>84</v>
      </c>
      <c r="E63">
        <v>45433</v>
      </c>
      <c r="F63" t="s">
        <v>57</v>
      </c>
      <c r="G63" s="15">
        <v>50</v>
      </c>
      <c r="H63" s="15">
        <v>3050000</v>
      </c>
      <c r="I63" s="15">
        <v>15250000</v>
      </c>
      <c r="K63" s="26" t="str">
        <f t="shared" si="1"/>
        <v>Спир</v>
      </c>
      <c r="L63" s="26" t="s">
        <v>196</v>
      </c>
    </row>
    <row r="64" spans="1:12">
      <c r="A64">
        <v>8219052</v>
      </c>
      <c r="B64" t="s">
        <v>776</v>
      </c>
      <c r="C64" t="s">
        <v>309</v>
      </c>
      <c r="D64" t="s">
        <v>310</v>
      </c>
      <c r="E64">
        <v>45284</v>
      </c>
      <c r="F64" t="s">
        <v>55</v>
      </c>
      <c r="G64" s="15">
        <v>100</v>
      </c>
      <c r="H64" s="15">
        <v>3662400</v>
      </c>
      <c r="I64" s="15">
        <v>36624000</v>
      </c>
      <c r="K64" s="26" t="str">
        <f t="shared" si="1"/>
        <v>Спир</v>
      </c>
      <c r="L64" s="26" t="s">
        <v>196</v>
      </c>
    </row>
    <row r="65" spans="1:12">
      <c r="A65">
        <v>8219046</v>
      </c>
      <c r="B65" t="s">
        <v>776</v>
      </c>
      <c r="C65" t="s">
        <v>89</v>
      </c>
      <c r="D65" t="s">
        <v>90</v>
      </c>
      <c r="E65">
        <v>45433</v>
      </c>
      <c r="F65" t="s">
        <v>57</v>
      </c>
      <c r="G65" s="15">
        <v>500</v>
      </c>
      <c r="H65" s="15">
        <v>3048571</v>
      </c>
      <c r="I65" s="15">
        <v>152428550</v>
      </c>
      <c r="K65" s="26" t="str">
        <f t="shared" si="1"/>
        <v>Спир</v>
      </c>
      <c r="L65" s="26" t="s">
        <v>196</v>
      </c>
    </row>
    <row r="66" spans="1:12">
      <c r="A66">
        <v>8217245</v>
      </c>
      <c r="B66" t="s">
        <v>777</v>
      </c>
      <c r="C66" t="s">
        <v>136</v>
      </c>
      <c r="D66" t="s">
        <v>82</v>
      </c>
      <c r="E66">
        <v>45284</v>
      </c>
      <c r="F66" t="s">
        <v>55</v>
      </c>
      <c r="G66" s="15">
        <v>1600</v>
      </c>
      <c r="H66" s="15">
        <v>3662411</v>
      </c>
      <c r="I66" s="15">
        <v>585985760</v>
      </c>
      <c r="K66" s="26" t="str">
        <f t="shared" si="1"/>
        <v>Спир</v>
      </c>
      <c r="L66" s="26" t="s">
        <v>196</v>
      </c>
    </row>
    <row r="67" spans="1:12">
      <c r="A67">
        <v>8214856</v>
      </c>
      <c r="B67" t="s">
        <v>778</v>
      </c>
      <c r="C67" t="s">
        <v>70</v>
      </c>
      <c r="D67" t="s">
        <v>71</v>
      </c>
      <c r="E67">
        <v>401596</v>
      </c>
      <c r="F67" t="s">
        <v>332</v>
      </c>
      <c r="G67" s="15">
        <v>8800</v>
      </c>
      <c r="H67" s="15">
        <v>146048000</v>
      </c>
      <c r="I67" s="15">
        <v>321305600</v>
      </c>
      <c r="K67" s="26" t="str">
        <f t="shared" si="1"/>
        <v>Спир</v>
      </c>
      <c r="L67" s="26" t="s">
        <v>196</v>
      </c>
    </row>
    <row r="68" spans="1:12">
      <c r="A68">
        <v>8214665</v>
      </c>
      <c r="B68" t="s">
        <v>778</v>
      </c>
      <c r="C68" t="s">
        <v>176</v>
      </c>
      <c r="D68" t="s">
        <v>177</v>
      </c>
      <c r="E68">
        <v>45433</v>
      </c>
      <c r="F68" t="s">
        <v>57</v>
      </c>
      <c r="G68" s="15">
        <v>260</v>
      </c>
      <c r="H68" s="15">
        <v>3046400</v>
      </c>
      <c r="I68" s="15">
        <v>79206400</v>
      </c>
      <c r="K68" s="26" t="str">
        <f t="shared" si="1"/>
        <v>Спир</v>
      </c>
      <c r="L68" s="26" t="s">
        <v>196</v>
      </c>
    </row>
    <row r="69" spans="1:12">
      <c r="A69">
        <v>8211715</v>
      </c>
      <c r="B69" t="s">
        <v>779</v>
      </c>
      <c r="C69" t="s">
        <v>60</v>
      </c>
      <c r="D69" t="s">
        <v>61</v>
      </c>
      <c r="E69">
        <v>401599</v>
      </c>
      <c r="F69" t="s">
        <v>333</v>
      </c>
      <c r="G69" s="15">
        <v>3200</v>
      </c>
      <c r="H69" s="15">
        <v>146496000</v>
      </c>
      <c r="I69" s="15">
        <v>117196800</v>
      </c>
      <c r="K69" s="26" t="str">
        <f t="shared" si="1"/>
        <v>Спир</v>
      </c>
      <c r="L69" s="26" t="s">
        <v>196</v>
      </c>
    </row>
    <row r="70" spans="1:12">
      <c r="A70">
        <v>8211032</v>
      </c>
      <c r="B70" t="s">
        <v>779</v>
      </c>
      <c r="C70" t="s">
        <v>134</v>
      </c>
      <c r="D70" t="s">
        <v>135</v>
      </c>
      <c r="E70">
        <v>45433</v>
      </c>
      <c r="F70" t="s">
        <v>57</v>
      </c>
      <c r="G70" s="15">
        <v>40</v>
      </c>
      <c r="H70" s="15">
        <v>3048571</v>
      </c>
      <c r="I70" s="15">
        <v>12194284</v>
      </c>
      <c r="K70" s="26" t="str">
        <f t="shared" si="1"/>
        <v>Спир</v>
      </c>
      <c r="L70" s="26" t="s">
        <v>196</v>
      </c>
    </row>
    <row r="71" spans="1:12">
      <c r="A71">
        <v>8209624</v>
      </c>
      <c r="B71" t="s">
        <v>780</v>
      </c>
      <c r="C71" t="s">
        <v>171</v>
      </c>
      <c r="D71" t="s">
        <v>172</v>
      </c>
      <c r="E71">
        <v>45284</v>
      </c>
      <c r="F71" t="s">
        <v>55</v>
      </c>
      <c r="G71" s="15">
        <v>290</v>
      </c>
      <c r="H71" s="15">
        <v>3662400</v>
      </c>
      <c r="I71" s="15">
        <v>106209600</v>
      </c>
      <c r="K71" s="26" t="str">
        <f t="shared" si="1"/>
        <v>Спир</v>
      </c>
      <c r="L71" s="26" t="s">
        <v>196</v>
      </c>
    </row>
    <row r="72" spans="1:12">
      <c r="A72">
        <v>8208230</v>
      </c>
      <c r="B72" t="s">
        <v>780</v>
      </c>
      <c r="C72" t="s">
        <v>62</v>
      </c>
      <c r="D72" t="s">
        <v>63</v>
      </c>
      <c r="E72">
        <v>45284</v>
      </c>
      <c r="F72" t="s">
        <v>55</v>
      </c>
      <c r="G72" s="15">
        <v>40</v>
      </c>
      <c r="H72" s="15">
        <v>3662401</v>
      </c>
      <c r="I72" s="15">
        <v>14649604</v>
      </c>
      <c r="K72" s="26" t="str">
        <f t="shared" si="1"/>
        <v>Спир</v>
      </c>
      <c r="L72" s="26" t="s">
        <v>196</v>
      </c>
    </row>
    <row r="73" spans="1:12">
      <c r="A73">
        <v>8208220</v>
      </c>
      <c r="B73" t="s">
        <v>780</v>
      </c>
      <c r="C73" t="s">
        <v>319</v>
      </c>
      <c r="D73" t="s">
        <v>320</v>
      </c>
      <c r="E73">
        <v>45433</v>
      </c>
      <c r="F73" t="s">
        <v>57</v>
      </c>
      <c r="G73" s="15">
        <v>30</v>
      </c>
      <c r="H73" s="15">
        <v>3046400</v>
      </c>
      <c r="I73" s="15">
        <v>9139200</v>
      </c>
      <c r="K73" s="26" t="str">
        <f t="shared" si="1"/>
        <v>Спир</v>
      </c>
      <c r="L73" s="26" t="s">
        <v>196</v>
      </c>
    </row>
    <row r="74" spans="1:12">
      <c r="A74">
        <v>8206909</v>
      </c>
      <c r="B74" t="s">
        <v>781</v>
      </c>
      <c r="C74" t="s">
        <v>69</v>
      </c>
      <c r="D74" t="s">
        <v>64</v>
      </c>
      <c r="E74">
        <v>45433</v>
      </c>
      <c r="F74" t="s">
        <v>57</v>
      </c>
      <c r="G74" s="15">
        <v>100</v>
      </c>
      <c r="H74" s="15">
        <v>3050000</v>
      </c>
      <c r="I74" s="15">
        <v>30500000</v>
      </c>
      <c r="K74" s="26" t="str">
        <f t="shared" si="1"/>
        <v>Спир</v>
      </c>
      <c r="L74" s="26" t="s">
        <v>196</v>
      </c>
    </row>
    <row r="75" spans="1:12">
      <c r="A75">
        <v>8204520</v>
      </c>
      <c r="B75" t="s">
        <v>782</v>
      </c>
      <c r="C75" t="s">
        <v>373</v>
      </c>
      <c r="D75" t="s">
        <v>374</v>
      </c>
      <c r="E75">
        <v>401596</v>
      </c>
      <c r="F75" t="s">
        <v>332</v>
      </c>
      <c r="G75" s="15">
        <v>4400</v>
      </c>
      <c r="H75" s="15">
        <v>146048000</v>
      </c>
      <c r="I75" s="15">
        <v>160652800</v>
      </c>
      <c r="K75" s="26" t="str">
        <f t="shared" si="1"/>
        <v>Спир</v>
      </c>
      <c r="L75" s="26" t="s">
        <v>196</v>
      </c>
    </row>
    <row r="76" spans="1:12">
      <c r="A76">
        <v>8203770</v>
      </c>
      <c r="B76" t="s">
        <v>782</v>
      </c>
      <c r="C76" t="s">
        <v>60</v>
      </c>
      <c r="D76" t="s">
        <v>61</v>
      </c>
      <c r="E76">
        <v>401599</v>
      </c>
      <c r="F76" t="s">
        <v>333</v>
      </c>
      <c r="G76" s="15">
        <v>3200</v>
      </c>
      <c r="H76" s="15">
        <v>146496000</v>
      </c>
      <c r="I76" s="15">
        <v>117196800</v>
      </c>
      <c r="K76" s="26" t="str">
        <f t="shared" si="1"/>
        <v>Спир</v>
      </c>
      <c r="L76" s="26" t="s">
        <v>196</v>
      </c>
    </row>
    <row r="77" spans="1:12">
      <c r="A77">
        <v>8202839</v>
      </c>
      <c r="B77" t="s">
        <v>782</v>
      </c>
      <c r="C77" t="s">
        <v>783</v>
      </c>
      <c r="D77" t="s">
        <v>818</v>
      </c>
      <c r="E77">
        <v>45433</v>
      </c>
      <c r="F77" t="s">
        <v>57</v>
      </c>
      <c r="G77" s="15">
        <v>100</v>
      </c>
      <c r="H77" s="15">
        <v>3048571</v>
      </c>
      <c r="I77" s="15">
        <v>30485710</v>
      </c>
      <c r="K77" s="26" t="str">
        <f t="shared" ref="K77:K140" si="2">LEFT(F77,4)</f>
        <v>Спир</v>
      </c>
      <c r="L77" s="26" t="s">
        <v>196</v>
      </c>
    </row>
    <row r="78" spans="1:12">
      <c r="A78">
        <v>8202111</v>
      </c>
      <c r="B78" t="s">
        <v>784</v>
      </c>
      <c r="C78" t="s">
        <v>85</v>
      </c>
      <c r="D78" t="s">
        <v>86</v>
      </c>
      <c r="E78">
        <v>401599</v>
      </c>
      <c r="F78" t="s">
        <v>333</v>
      </c>
      <c r="G78" s="15">
        <v>48000</v>
      </c>
      <c r="H78" s="15">
        <v>146496000</v>
      </c>
      <c r="I78" s="15">
        <v>1757952000</v>
      </c>
      <c r="K78" s="26" t="str">
        <f t="shared" si="2"/>
        <v>Спир</v>
      </c>
      <c r="L78" s="26" t="s">
        <v>196</v>
      </c>
    </row>
    <row r="79" spans="1:12">
      <c r="A79">
        <v>8200538</v>
      </c>
      <c r="B79" t="s">
        <v>784</v>
      </c>
      <c r="C79" t="s">
        <v>160</v>
      </c>
      <c r="D79" t="s">
        <v>161</v>
      </c>
      <c r="E79">
        <v>45433</v>
      </c>
      <c r="F79" t="s">
        <v>57</v>
      </c>
      <c r="G79" s="15">
        <v>200</v>
      </c>
      <c r="H79" s="15">
        <v>3046500</v>
      </c>
      <c r="I79" s="15">
        <v>60930000</v>
      </c>
      <c r="K79" s="26" t="str">
        <f t="shared" si="2"/>
        <v>Спир</v>
      </c>
      <c r="L79" s="26" t="s">
        <v>196</v>
      </c>
    </row>
    <row r="80" spans="1:12">
      <c r="A80">
        <v>8200537</v>
      </c>
      <c r="B80" t="s">
        <v>784</v>
      </c>
      <c r="C80" t="s">
        <v>375</v>
      </c>
      <c r="D80" t="s">
        <v>376</v>
      </c>
      <c r="E80">
        <v>45433</v>
      </c>
      <c r="F80" t="s">
        <v>57</v>
      </c>
      <c r="G80" s="15">
        <v>300</v>
      </c>
      <c r="H80" s="15">
        <v>3047000</v>
      </c>
      <c r="I80" s="15">
        <v>91410000</v>
      </c>
      <c r="K80" s="26" t="str">
        <f t="shared" si="2"/>
        <v>Спир</v>
      </c>
      <c r="L80" s="26" t="s">
        <v>196</v>
      </c>
    </row>
    <row r="81" spans="1:12">
      <c r="A81">
        <v>8199406</v>
      </c>
      <c r="B81" t="s">
        <v>785</v>
      </c>
      <c r="C81" t="s">
        <v>137</v>
      </c>
      <c r="D81" t="s">
        <v>138</v>
      </c>
      <c r="E81">
        <v>45284</v>
      </c>
      <c r="F81" t="s">
        <v>55</v>
      </c>
      <c r="G81" s="15">
        <v>200</v>
      </c>
      <c r="H81" s="15">
        <v>3665000</v>
      </c>
      <c r="I81" s="15">
        <v>73300000</v>
      </c>
      <c r="K81" s="26" t="str">
        <f t="shared" si="2"/>
        <v>Спир</v>
      </c>
      <c r="L81" s="26" t="s">
        <v>196</v>
      </c>
    </row>
    <row r="82" spans="1:12">
      <c r="A82">
        <v>8198039</v>
      </c>
      <c r="B82" t="s">
        <v>785</v>
      </c>
      <c r="C82" t="s">
        <v>786</v>
      </c>
      <c r="D82" t="s">
        <v>819</v>
      </c>
      <c r="E82">
        <v>45433</v>
      </c>
      <c r="F82" t="s">
        <v>57</v>
      </c>
      <c r="G82" s="15">
        <v>10</v>
      </c>
      <c r="H82" s="15">
        <v>3046400</v>
      </c>
      <c r="I82" s="15">
        <v>3046400</v>
      </c>
      <c r="K82" s="26" t="str">
        <f t="shared" si="2"/>
        <v>Спир</v>
      </c>
      <c r="L82" s="26" t="s">
        <v>196</v>
      </c>
    </row>
    <row r="83" spans="1:12">
      <c r="A83">
        <v>8196870</v>
      </c>
      <c r="B83" t="s">
        <v>787</v>
      </c>
      <c r="C83" t="s">
        <v>379</v>
      </c>
      <c r="D83" t="s">
        <v>380</v>
      </c>
      <c r="E83">
        <v>45284</v>
      </c>
      <c r="F83" t="s">
        <v>55</v>
      </c>
      <c r="G83" s="15">
        <v>200</v>
      </c>
      <c r="H83" s="15">
        <v>3662400</v>
      </c>
      <c r="I83" s="15">
        <v>73248000</v>
      </c>
      <c r="K83" s="26" t="str">
        <f t="shared" si="2"/>
        <v>Спир</v>
      </c>
      <c r="L83" s="26" t="s">
        <v>196</v>
      </c>
    </row>
    <row r="84" spans="1:12">
      <c r="A84">
        <v>8196866</v>
      </c>
      <c r="B84" t="s">
        <v>787</v>
      </c>
      <c r="C84" t="s">
        <v>786</v>
      </c>
      <c r="D84" t="s">
        <v>819</v>
      </c>
      <c r="E84">
        <v>45433</v>
      </c>
      <c r="F84" t="s">
        <v>57</v>
      </c>
      <c r="G84" s="15">
        <v>100</v>
      </c>
      <c r="H84" s="15">
        <v>3046400</v>
      </c>
      <c r="I84" s="15">
        <v>30464000</v>
      </c>
      <c r="K84" s="26" t="str">
        <f t="shared" si="2"/>
        <v>Спир</v>
      </c>
      <c r="L84" s="26" t="s">
        <v>196</v>
      </c>
    </row>
    <row r="85" spans="1:12">
      <c r="A85">
        <v>8195334</v>
      </c>
      <c r="B85" t="s">
        <v>787</v>
      </c>
      <c r="C85" t="s">
        <v>125</v>
      </c>
      <c r="D85" t="s">
        <v>126</v>
      </c>
      <c r="E85">
        <v>45433</v>
      </c>
      <c r="F85" t="s">
        <v>57</v>
      </c>
      <c r="G85" s="15">
        <v>30</v>
      </c>
      <c r="H85" s="15">
        <v>3046500</v>
      </c>
      <c r="I85" s="15">
        <v>9139500</v>
      </c>
      <c r="K85" s="26" t="str">
        <f t="shared" si="2"/>
        <v>Спир</v>
      </c>
      <c r="L85" s="26" t="s">
        <v>196</v>
      </c>
    </row>
    <row r="86" spans="1:12">
      <c r="A86">
        <v>8195333</v>
      </c>
      <c r="B86" t="s">
        <v>787</v>
      </c>
      <c r="C86" t="s">
        <v>89</v>
      </c>
      <c r="D86" t="s">
        <v>90</v>
      </c>
      <c r="E86">
        <v>45433</v>
      </c>
      <c r="F86" t="s">
        <v>57</v>
      </c>
      <c r="G86" s="15">
        <v>500</v>
      </c>
      <c r="H86" s="15">
        <v>3048571</v>
      </c>
      <c r="I86" s="15">
        <v>152428550</v>
      </c>
      <c r="K86" s="26" t="str">
        <f t="shared" si="2"/>
        <v>Спир</v>
      </c>
      <c r="L86" s="26" t="s">
        <v>196</v>
      </c>
    </row>
    <row r="87" spans="1:12">
      <c r="A87">
        <v>8192717</v>
      </c>
      <c r="B87" t="s">
        <v>788</v>
      </c>
      <c r="C87" t="s">
        <v>65</v>
      </c>
      <c r="D87" t="s">
        <v>66</v>
      </c>
      <c r="E87">
        <v>45284</v>
      </c>
      <c r="F87" t="s">
        <v>55</v>
      </c>
      <c r="G87" s="15">
        <v>50</v>
      </c>
      <c r="H87" s="15">
        <v>3670000</v>
      </c>
      <c r="I87" s="15">
        <v>18350000</v>
      </c>
      <c r="K87" s="26" t="str">
        <f t="shared" si="2"/>
        <v>Спир</v>
      </c>
      <c r="L87" s="26" t="s">
        <v>196</v>
      </c>
    </row>
    <row r="88" spans="1:12">
      <c r="A88">
        <v>8192710</v>
      </c>
      <c r="B88" t="s">
        <v>788</v>
      </c>
      <c r="C88" t="s">
        <v>317</v>
      </c>
      <c r="D88" t="s">
        <v>318</v>
      </c>
      <c r="E88">
        <v>45433</v>
      </c>
      <c r="F88" t="s">
        <v>57</v>
      </c>
      <c r="G88" s="15">
        <v>500</v>
      </c>
      <c r="H88" s="15">
        <v>3046500</v>
      </c>
      <c r="I88" s="15">
        <v>152325000</v>
      </c>
      <c r="K88" s="26" t="str">
        <f t="shared" si="2"/>
        <v>Спир</v>
      </c>
      <c r="L88" s="26" t="s">
        <v>196</v>
      </c>
    </row>
    <row r="89" spans="1:12">
      <c r="A89">
        <v>8191739</v>
      </c>
      <c r="B89" t="s">
        <v>789</v>
      </c>
      <c r="C89" t="s">
        <v>307</v>
      </c>
      <c r="D89" t="s">
        <v>308</v>
      </c>
      <c r="E89">
        <v>45284</v>
      </c>
      <c r="F89" t="s">
        <v>55</v>
      </c>
      <c r="G89" s="15">
        <v>60</v>
      </c>
      <c r="H89" s="15">
        <v>3663571</v>
      </c>
      <c r="I89" s="15">
        <v>21981426</v>
      </c>
      <c r="K89" s="26" t="str">
        <f t="shared" si="2"/>
        <v>Спир</v>
      </c>
      <c r="L89" s="26" t="s">
        <v>196</v>
      </c>
    </row>
    <row r="90" spans="1:12">
      <c r="A90">
        <v>8190154</v>
      </c>
      <c r="B90" t="s">
        <v>789</v>
      </c>
      <c r="C90" t="s">
        <v>76</v>
      </c>
      <c r="D90" t="s">
        <v>77</v>
      </c>
      <c r="E90">
        <v>45284</v>
      </c>
      <c r="F90" t="s">
        <v>55</v>
      </c>
      <c r="G90" s="15">
        <v>50</v>
      </c>
      <c r="H90" s="15">
        <v>3663400</v>
      </c>
      <c r="I90" s="15">
        <v>18317000</v>
      </c>
      <c r="K90" s="26" t="str">
        <f t="shared" si="2"/>
        <v>Спир</v>
      </c>
      <c r="L90" s="26" t="s">
        <v>196</v>
      </c>
    </row>
    <row r="91" spans="1:12">
      <c r="A91">
        <v>8189571</v>
      </c>
      <c r="B91" t="s">
        <v>790</v>
      </c>
      <c r="C91" t="s">
        <v>377</v>
      </c>
      <c r="D91" t="s">
        <v>378</v>
      </c>
      <c r="E91">
        <v>401599</v>
      </c>
      <c r="F91" t="s">
        <v>333</v>
      </c>
      <c r="G91" s="15">
        <v>3200</v>
      </c>
      <c r="H91" s="15">
        <v>146500000</v>
      </c>
      <c r="I91" s="15">
        <v>117200000</v>
      </c>
      <c r="K91" s="26" t="str">
        <f t="shared" si="2"/>
        <v>Спир</v>
      </c>
      <c r="L91" s="26" t="s">
        <v>196</v>
      </c>
    </row>
    <row r="92" spans="1:12">
      <c r="A92">
        <v>8189213</v>
      </c>
      <c r="B92" t="s">
        <v>790</v>
      </c>
      <c r="C92" t="s">
        <v>100</v>
      </c>
      <c r="D92" t="s">
        <v>101</v>
      </c>
      <c r="E92">
        <v>45284</v>
      </c>
      <c r="F92" t="s">
        <v>55</v>
      </c>
      <c r="G92" s="15">
        <v>200</v>
      </c>
      <c r="H92" s="15">
        <v>3663571</v>
      </c>
      <c r="I92" s="15">
        <v>73271420</v>
      </c>
      <c r="K92" s="26" t="str">
        <f t="shared" si="2"/>
        <v>Спир</v>
      </c>
      <c r="L92" s="26" t="s">
        <v>196</v>
      </c>
    </row>
    <row r="93" spans="1:12">
      <c r="A93">
        <v>8187067</v>
      </c>
      <c r="B93" t="s">
        <v>791</v>
      </c>
      <c r="C93" t="s">
        <v>60</v>
      </c>
      <c r="D93" t="s">
        <v>61</v>
      </c>
      <c r="E93">
        <v>401599</v>
      </c>
      <c r="F93" t="s">
        <v>333</v>
      </c>
      <c r="G93" s="15">
        <v>3200</v>
      </c>
      <c r="H93" s="15">
        <v>146496000</v>
      </c>
      <c r="I93" s="15">
        <v>117196800</v>
      </c>
      <c r="K93" s="26" t="str">
        <f t="shared" si="2"/>
        <v>Спир</v>
      </c>
      <c r="L93" s="26" t="s">
        <v>196</v>
      </c>
    </row>
    <row r="94" spans="1:12">
      <c r="A94">
        <v>8186413</v>
      </c>
      <c r="B94" t="s">
        <v>791</v>
      </c>
      <c r="C94" t="s">
        <v>371</v>
      </c>
      <c r="D94" t="s">
        <v>372</v>
      </c>
      <c r="E94">
        <v>401599</v>
      </c>
      <c r="F94" t="s">
        <v>333</v>
      </c>
      <c r="G94" s="15">
        <v>3200</v>
      </c>
      <c r="H94" s="15">
        <v>146501500</v>
      </c>
      <c r="I94" s="15">
        <v>117201200</v>
      </c>
      <c r="K94" s="26" t="str">
        <f t="shared" si="2"/>
        <v>Спир</v>
      </c>
      <c r="L94" s="26" t="s">
        <v>196</v>
      </c>
    </row>
    <row r="95" spans="1:12">
      <c r="A95">
        <v>8185003</v>
      </c>
      <c r="B95" t="s">
        <v>791</v>
      </c>
      <c r="C95" t="s">
        <v>792</v>
      </c>
      <c r="D95" t="s">
        <v>820</v>
      </c>
      <c r="E95">
        <v>45284</v>
      </c>
      <c r="F95" t="s">
        <v>55</v>
      </c>
      <c r="G95" s="15">
        <v>10</v>
      </c>
      <c r="H95" s="15">
        <v>3680999</v>
      </c>
      <c r="I95" s="15">
        <v>3680999</v>
      </c>
      <c r="K95" s="26" t="str">
        <f t="shared" si="2"/>
        <v>Спир</v>
      </c>
      <c r="L95" s="26" t="s">
        <v>196</v>
      </c>
    </row>
    <row r="96" spans="1:12">
      <c r="A96">
        <v>8184987</v>
      </c>
      <c r="B96" t="s">
        <v>791</v>
      </c>
      <c r="C96" t="s">
        <v>793</v>
      </c>
      <c r="D96" t="s">
        <v>821</v>
      </c>
      <c r="E96">
        <v>45433</v>
      </c>
      <c r="F96" t="s">
        <v>57</v>
      </c>
      <c r="G96" s="15">
        <v>300</v>
      </c>
      <c r="H96" s="15">
        <v>3046400</v>
      </c>
      <c r="I96" s="15">
        <v>91392000</v>
      </c>
      <c r="K96" s="26" t="str">
        <f t="shared" si="2"/>
        <v>Спир</v>
      </c>
      <c r="L96" s="26" t="s">
        <v>196</v>
      </c>
    </row>
    <row r="97" spans="1:12">
      <c r="A97">
        <v>8184986</v>
      </c>
      <c r="B97" t="s">
        <v>791</v>
      </c>
      <c r="C97" t="s">
        <v>93</v>
      </c>
      <c r="D97" t="s">
        <v>94</v>
      </c>
      <c r="E97">
        <v>45433</v>
      </c>
      <c r="F97" t="s">
        <v>57</v>
      </c>
      <c r="G97" s="15">
        <v>40</v>
      </c>
      <c r="H97" s="15">
        <v>3046400</v>
      </c>
      <c r="I97" s="15">
        <v>12185600</v>
      </c>
      <c r="K97" s="26" t="str">
        <f t="shared" si="2"/>
        <v>Спир</v>
      </c>
      <c r="L97" s="26" t="s">
        <v>196</v>
      </c>
    </row>
    <row r="98" spans="1:12">
      <c r="A98">
        <v>8181391</v>
      </c>
      <c r="B98" t="s">
        <v>794</v>
      </c>
      <c r="C98" t="s">
        <v>171</v>
      </c>
      <c r="D98" t="s">
        <v>172</v>
      </c>
      <c r="E98">
        <v>45284</v>
      </c>
      <c r="F98" t="s">
        <v>55</v>
      </c>
      <c r="G98" s="15">
        <v>280</v>
      </c>
      <c r="H98" s="15">
        <v>3662400</v>
      </c>
      <c r="I98" s="15">
        <v>102547200</v>
      </c>
      <c r="K98" s="26" t="str">
        <f t="shared" si="2"/>
        <v>Спир</v>
      </c>
      <c r="L98" s="26" t="s">
        <v>196</v>
      </c>
    </row>
    <row r="99" spans="1:12">
      <c r="A99">
        <v>8181387</v>
      </c>
      <c r="B99" t="s">
        <v>794</v>
      </c>
      <c r="C99" t="s">
        <v>795</v>
      </c>
      <c r="D99" t="s">
        <v>822</v>
      </c>
      <c r="E99">
        <v>45433</v>
      </c>
      <c r="F99" t="s">
        <v>57</v>
      </c>
      <c r="G99" s="15">
        <v>10</v>
      </c>
      <c r="H99" s="15">
        <v>3047000</v>
      </c>
      <c r="I99" s="15">
        <v>3047000</v>
      </c>
      <c r="K99" s="26" t="str">
        <f t="shared" si="2"/>
        <v>Спир</v>
      </c>
      <c r="L99" s="26" t="s">
        <v>196</v>
      </c>
    </row>
    <row r="100" spans="1:12">
      <c r="A100">
        <v>8181076</v>
      </c>
      <c r="B100" t="s">
        <v>794</v>
      </c>
      <c r="C100" t="s">
        <v>70</v>
      </c>
      <c r="D100" t="s">
        <v>71</v>
      </c>
      <c r="E100">
        <v>401596</v>
      </c>
      <c r="F100" t="s">
        <v>332</v>
      </c>
      <c r="G100" s="15">
        <v>13200</v>
      </c>
      <c r="H100" s="15">
        <v>146048000</v>
      </c>
      <c r="I100" s="15">
        <v>481958400</v>
      </c>
      <c r="K100" s="26" t="str">
        <f t="shared" si="2"/>
        <v>Спир</v>
      </c>
      <c r="L100" s="26" t="s">
        <v>196</v>
      </c>
    </row>
    <row r="101" spans="1:12">
      <c r="A101">
        <v>8179607</v>
      </c>
      <c r="B101" t="s">
        <v>794</v>
      </c>
      <c r="C101" t="s">
        <v>381</v>
      </c>
      <c r="D101" t="s">
        <v>382</v>
      </c>
      <c r="E101">
        <v>45284</v>
      </c>
      <c r="F101" t="s">
        <v>55</v>
      </c>
      <c r="G101" s="15">
        <v>100</v>
      </c>
      <c r="H101" s="15">
        <v>3662500</v>
      </c>
      <c r="I101" s="15">
        <v>36625000</v>
      </c>
      <c r="K101" s="26" t="str">
        <f t="shared" si="2"/>
        <v>Спир</v>
      </c>
      <c r="L101" s="26" t="s">
        <v>196</v>
      </c>
    </row>
    <row r="102" spans="1:12">
      <c r="A102">
        <v>8178596</v>
      </c>
      <c r="B102" t="s">
        <v>796</v>
      </c>
      <c r="C102" t="s">
        <v>313</v>
      </c>
      <c r="D102" t="s">
        <v>314</v>
      </c>
      <c r="E102">
        <v>45433</v>
      </c>
      <c r="F102" t="s">
        <v>57</v>
      </c>
      <c r="G102" s="15">
        <v>100</v>
      </c>
      <c r="H102" s="15">
        <v>3046410</v>
      </c>
      <c r="I102" s="15">
        <v>30464100</v>
      </c>
      <c r="K102" s="26" t="str">
        <f t="shared" si="2"/>
        <v>Спир</v>
      </c>
      <c r="L102" s="26" t="s">
        <v>196</v>
      </c>
    </row>
    <row r="103" spans="1:12">
      <c r="A103">
        <v>8174545</v>
      </c>
      <c r="B103" t="s">
        <v>797</v>
      </c>
      <c r="C103" t="s">
        <v>89</v>
      </c>
      <c r="D103" t="s">
        <v>90</v>
      </c>
      <c r="E103">
        <v>45433</v>
      </c>
      <c r="F103" t="s">
        <v>57</v>
      </c>
      <c r="G103" s="15">
        <v>500</v>
      </c>
      <c r="H103" s="15">
        <v>3047000</v>
      </c>
      <c r="I103" s="15">
        <v>152350000</v>
      </c>
      <c r="K103" s="26" t="str">
        <f t="shared" si="2"/>
        <v>Спир</v>
      </c>
      <c r="L103" s="26" t="s">
        <v>196</v>
      </c>
    </row>
    <row r="104" spans="1:12">
      <c r="A104">
        <v>8173437</v>
      </c>
      <c r="B104" t="s">
        <v>798</v>
      </c>
      <c r="C104" t="s">
        <v>371</v>
      </c>
      <c r="D104" t="s">
        <v>372</v>
      </c>
      <c r="E104">
        <v>401599</v>
      </c>
      <c r="F104" t="s">
        <v>333</v>
      </c>
      <c r="G104" s="15">
        <v>3200</v>
      </c>
      <c r="H104" s="15">
        <v>146502000</v>
      </c>
      <c r="I104" s="15">
        <v>117201600</v>
      </c>
      <c r="K104" s="26" t="str">
        <f t="shared" si="2"/>
        <v>Спир</v>
      </c>
      <c r="L104" s="26" t="s">
        <v>196</v>
      </c>
    </row>
    <row r="105" spans="1:12">
      <c r="A105">
        <v>8171130</v>
      </c>
      <c r="B105" t="s">
        <v>799</v>
      </c>
      <c r="C105" t="s">
        <v>139</v>
      </c>
      <c r="D105" t="s">
        <v>140</v>
      </c>
      <c r="E105">
        <v>45284</v>
      </c>
      <c r="F105" t="s">
        <v>55</v>
      </c>
      <c r="G105" s="15">
        <v>300</v>
      </c>
      <c r="H105" s="15">
        <v>3663000</v>
      </c>
      <c r="I105" s="15">
        <v>109890000</v>
      </c>
      <c r="K105" s="26" t="str">
        <f t="shared" si="2"/>
        <v>Спир</v>
      </c>
      <c r="L105" s="26" t="s">
        <v>196</v>
      </c>
    </row>
    <row r="106" spans="1:12">
      <c r="A106">
        <v>8169421</v>
      </c>
      <c r="B106" t="s">
        <v>799</v>
      </c>
      <c r="C106" t="s">
        <v>375</v>
      </c>
      <c r="D106" t="s">
        <v>376</v>
      </c>
      <c r="E106">
        <v>45433</v>
      </c>
      <c r="F106" t="s">
        <v>57</v>
      </c>
      <c r="G106" s="15">
        <v>300</v>
      </c>
      <c r="H106" s="15">
        <v>3047000</v>
      </c>
      <c r="I106" s="15">
        <v>91410000</v>
      </c>
      <c r="K106" s="26" t="str">
        <f t="shared" si="2"/>
        <v>Спир</v>
      </c>
      <c r="L106" s="26" t="s">
        <v>196</v>
      </c>
    </row>
    <row r="107" spans="1:12">
      <c r="A107">
        <v>8164694</v>
      </c>
      <c r="B107" t="s">
        <v>800</v>
      </c>
      <c r="C107" t="s">
        <v>383</v>
      </c>
      <c r="D107" t="s">
        <v>384</v>
      </c>
      <c r="E107">
        <v>45433</v>
      </c>
      <c r="F107" t="s">
        <v>57</v>
      </c>
      <c r="G107" s="15">
        <v>100</v>
      </c>
      <c r="H107" s="15">
        <v>3048401</v>
      </c>
      <c r="I107" s="15">
        <v>30484010</v>
      </c>
      <c r="K107" s="26" t="str">
        <f t="shared" si="2"/>
        <v>Спир</v>
      </c>
      <c r="L107" s="26" t="s">
        <v>196</v>
      </c>
    </row>
    <row r="108" spans="1:12">
      <c r="A108">
        <v>8163699</v>
      </c>
      <c r="B108" t="s">
        <v>801</v>
      </c>
      <c r="C108" t="s">
        <v>153</v>
      </c>
      <c r="D108" t="s">
        <v>154</v>
      </c>
      <c r="E108">
        <v>45284</v>
      </c>
      <c r="F108" t="s">
        <v>55</v>
      </c>
      <c r="G108" s="15">
        <v>200</v>
      </c>
      <c r="H108" s="15">
        <v>3662411</v>
      </c>
      <c r="I108" s="15">
        <v>73248220</v>
      </c>
      <c r="K108" s="26" t="str">
        <f t="shared" si="2"/>
        <v>Спир</v>
      </c>
      <c r="L108" s="26" t="s">
        <v>196</v>
      </c>
    </row>
    <row r="109" spans="1:12">
      <c r="A109">
        <v>8162715</v>
      </c>
      <c r="B109" t="s">
        <v>801</v>
      </c>
      <c r="C109" t="s">
        <v>95</v>
      </c>
      <c r="D109" t="s">
        <v>96</v>
      </c>
      <c r="E109">
        <v>45433</v>
      </c>
      <c r="F109" t="s">
        <v>57</v>
      </c>
      <c r="G109" s="15">
        <v>50</v>
      </c>
      <c r="H109" s="15">
        <v>3046411</v>
      </c>
      <c r="I109" s="15">
        <v>15232055</v>
      </c>
      <c r="K109" s="26" t="str">
        <f t="shared" si="2"/>
        <v>Спир</v>
      </c>
      <c r="L109" s="26" t="s">
        <v>196</v>
      </c>
    </row>
    <row r="110" spans="1:12">
      <c r="A110">
        <v>8161530</v>
      </c>
      <c r="B110" t="s">
        <v>802</v>
      </c>
      <c r="C110" t="s">
        <v>803</v>
      </c>
      <c r="D110" t="s">
        <v>823</v>
      </c>
      <c r="E110">
        <v>45433</v>
      </c>
      <c r="F110" t="s">
        <v>57</v>
      </c>
      <c r="G110" s="15">
        <v>20</v>
      </c>
      <c r="H110" s="15">
        <v>3046400</v>
      </c>
      <c r="I110" s="15">
        <v>6092800</v>
      </c>
      <c r="K110" s="26" t="str">
        <f t="shared" si="2"/>
        <v>Спир</v>
      </c>
      <c r="L110" s="26" t="s">
        <v>196</v>
      </c>
    </row>
    <row r="111" spans="1:12">
      <c r="A111">
        <v>8160472</v>
      </c>
      <c r="B111" t="s">
        <v>802</v>
      </c>
      <c r="C111" t="s">
        <v>379</v>
      </c>
      <c r="D111" t="s">
        <v>380</v>
      </c>
      <c r="E111">
        <v>45284</v>
      </c>
      <c r="F111" t="s">
        <v>55</v>
      </c>
      <c r="G111" s="15">
        <v>150</v>
      </c>
      <c r="H111" s="15">
        <v>3662500</v>
      </c>
      <c r="I111" s="15">
        <v>54937500</v>
      </c>
      <c r="K111" s="26" t="str">
        <f t="shared" si="2"/>
        <v>Спир</v>
      </c>
      <c r="L111" s="26" t="s">
        <v>196</v>
      </c>
    </row>
    <row r="112" spans="1:12">
      <c r="A112">
        <v>8159017</v>
      </c>
      <c r="B112" t="s">
        <v>804</v>
      </c>
      <c r="C112" t="s">
        <v>60</v>
      </c>
      <c r="D112" t="s">
        <v>61</v>
      </c>
      <c r="E112">
        <v>401599</v>
      </c>
      <c r="F112" t="s">
        <v>333</v>
      </c>
      <c r="G112" s="15">
        <v>3200</v>
      </c>
      <c r="H112" s="15">
        <v>146500000</v>
      </c>
      <c r="I112" s="15">
        <v>117200000</v>
      </c>
      <c r="K112" s="26" t="str">
        <f t="shared" si="2"/>
        <v>Спир</v>
      </c>
      <c r="L112" s="26" t="s">
        <v>196</v>
      </c>
    </row>
    <row r="113" spans="1:12">
      <c r="A113">
        <v>8156831</v>
      </c>
      <c r="B113" t="s">
        <v>805</v>
      </c>
      <c r="C113" t="s">
        <v>806</v>
      </c>
      <c r="D113" t="s">
        <v>824</v>
      </c>
      <c r="E113">
        <v>45284</v>
      </c>
      <c r="F113" t="s">
        <v>55</v>
      </c>
      <c r="G113" s="15">
        <v>280</v>
      </c>
      <c r="H113" s="15">
        <v>3662400</v>
      </c>
      <c r="I113" s="15">
        <v>102547200</v>
      </c>
      <c r="K113" s="26" t="str">
        <f t="shared" si="2"/>
        <v>Спир</v>
      </c>
      <c r="L113" s="26" t="s">
        <v>196</v>
      </c>
    </row>
    <row r="114" spans="1:12">
      <c r="A114">
        <v>8156830</v>
      </c>
      <c r="B114" t="s">
        <v>805</v>
      </c>
      <c r="C114" t="s">
        <v>393</v>
      </c>
      <c r="D114" t="s">
        <v>394</v>
      </c>
      <c r="E114">
        <v>45284</v>
      </c>
      <c r="F114" t="s">
        <v>55</v>
      </c>
      <c r="G114" s="15">
        <v>60</v>
      </c>
      <c r="H114" s="15">
        <v>3663111</v>
      </c>
      <c r="I114" s="15">
        <v>21978666</v>
      </c>
      <c r="K114" s="26" t="str">
        <f t="shared" si="2"/>
        <v>Спир</v>
      </c>
      <c r="L114" s="26" t="s">
        <v>196</v>
      </c>
    </row>
    <row r="115" spans="1:12">
      <c r="A115">
        <v>8156370</v>
      </c>
      <c r="B115" t="s">
        <v>805</v>
      </c>
      <c r="C115" t="s">
        <v>70</v>
      </c>
      <c r="D115" t="s">
        <v>71</v>
      </c>
      <c r="E115">
        <v>401596</v>
      </c>
      <c r="F115" t="s">
        <v>332</v>
      </c>
      <c r="G115" s="15">
        <v>17200</v>
      </c>
      <c r="H115" s="15">
        <v>146048000</v>
      </c>
      <c r="I115" s="15">
        <v>628006400</v>
      </c>
      <c r="K115" s="26" t="str">
        <f t="shared" si="2"/>
        <v>Спир</v>
      </c>
      <c r="L115" s="26" t="s">
        <v>196</v>
      </c>
    </row>
    <row r="116" spans="1:12">
      <c r="A116">
        <v>8155525</v>
      </c>
      <c r="B116" t="s">
        <v>805</v>
      </c>
      <c r="C116" t="s">
        <v>65</v>
      </c>
      <c r="D116" t="s">
        <v>66</v>
      </c>
      <c r="E116">
        <v>45284</v>
      </c>
      <c r="F116" t="s">
        <v>55</v>
      </c>
      <c r="G116" s="15">
        <v>50</v>
      </c>
      <c r="H116" s="15">
        <v>3662500</v>
      </c>
      <c r="I116" s="15">
        <v>18312500</v>
      </c>
      <c r="K116" s="26" t="str">
        <f t="shared" si="2"/>
        <v>Спир</v>
      </c>
      <c r="L116" s="26" t="s">
        <v>196</v>
      </c>
    </row>
    <row r="117" spans="1:12">
      <c r="A117">
        <v>8155492</v>
      </c>
      <c r="B117" t="s">
        <v>805</v>
      </c>
      <c r="C117" t="s">
        <v>89</v>
      </c>
      <c r="D117" t="s">
        <v>90</v>
      </c>
      <c r="E117">
        <v>45433</v>
      </c>
      <c r="F117" t="s">
        <v>57</v>
      </c>
      <c r="G117" s="15">
        <v>500</v>
      </c>
      <c r="H117" s="15">
        <v>3047555</v>
      </c>
      <c r="I117" s="15">
        <v>152377750</v>
      </c>
      <c r="K117" s="26" t="str">
        <f t="shared" si="2"/>
        <v>Спир</v>
      </c>
      <c r="L117" s="26" t="s">
        <v>196</v>
      </c>
    </row>
    <row r="118" spans="1:12">
      <c r="A118">
        <v>8155491</v>
      </c>
      <c r="B118" t="s">
        <v>805</v>
      </c>
      <c r="C118" t="s">
        <v>69</v>
      </c>
      <c r="D118" t="s">
        <v>64</v>
      </c>
      <c r="E118">
        <v>45433</v>
      </c>
      <c r="F118" t="s">
        <v>57</v>
      </c>
      <c r="G118" s="15">
        <v>100</v>
      </c>
      <c r="H118" s="15">
        <v>3055000</v>
      </c>
      <c r="I118" s="15">
        <v>30550000</v>
      </c>
      <c r="K118" s="26" t="str">
        <f t="shared" si="2"/>
        <v>Спир</v>
      </c>
      <c r="L118" s="26" t="s">
        <v>196</v>
      </c>
    </row>
    <row r="119" spans="1:12">
      <c r="A119">
        <v>8153574</v>
      </c>
      <c r="B119" t="s">
        <v>807</v>
      </c>
      <c r="C119" t="s">
        <v>178</v>
      </c>
      <c r="D119" t="s">
        <v>179</v>
      </c>
      <c r="E119">
        <v>401598</v>
      </c>
      <c r="F119" t="s">
        <v>334</v>
      </c>
      <c r="G119" s="15">
        <v>1600</v>
      </c>
      <c r="H119" s="15">
        <v>146496111</v>
      </c>
      <c r="I119" s="15">
        <v>585984444</v>
      </c>
      <c r="K119" s="26" t="str">
        <f t="shared" si="2"/>
        <v>Спир</v>
      </c>
      <c r="L119" s="26" t="s">
        <v>196</v>
      </c>
    </row>
    <row r="120" spans="1:12">
      <c r="A120">
        <v>8152726</v>
      </c>
      <c r="B120" t="s">
        <v>807</v>
      </c>
      <c r="C120" t="s">
        <v>171</v>
      </c>
      <c r="D120" t="s">
        <v>172</v>
      </c>
      <c r="E120">
        <v>45284</v>
      </c>
      <c r="F120" t="s">
        <v>55</v>
      </c>
      <c r="G120" s="15">
        <v>300</v>
      </c>
      <c r="H120" s="15">
        <v>3662400</v>
      </c>
      <c r="I120" s="15">
        <v>109872000</v>
      </c>
      <c r="K120" s="26" t="str">
        <f t="shared" si="2"/>
        <v>Спир</v>
      </c>
      <c r="L120" s="26" t="s">
        <v>196</v>
      </c>
    </row>
    <row r="121" spans="1:12">
      <c r="A121">
        <v>8152725</v>
      </c>
      <c r="B121" t="s">
        <v>807</v>
      </c>
      <c r="C121" t="s">
        <v>385</v>
      </c>
      <c r="D121" t="s">
        <v>386</v>
      </c>
      <c r="E121">
        <v>45284</v>
      </c>
      <c r="F121" t="s">
        <v>55</v>
      </c>
      <c r="G121" s="15">
        <v>300</v>
      </c>
      <c r="H121" s="15">
        <v>3662500</v>
      </c>
      <c r="I121" s="15">
        <v>109875000</v>
      </c>
      <c r="K121" s="26" t="str">
        <f t="shared" si="2"/>
        <v>Спир</v>
      </c>
      <c r="L121" s="26" t="s">
        <v>196</v>
      </c>
    </row>
    <row r="122" spans="1:12">
      <c r="A122">
        <v>8152724</v>
      </c>
      <c r="B122" t="s">
        <v>807</v>
      </c>
      <c r="C122" t="s">
        <v>393</v>
      </c>
      <c r="D122" t="s">
        <v>394</v>
      </c>
      <c r="E122">
        <v>45284</v>
      </c>
      <c r="F122" t="s">
        <v>55</v>
      </c>
      <c r="G122" s="15">
        <v>600</v>
      </c>
      <c r="H122" s="15">
        <v>3663111</v>
      </c>
      <c r="I122" s="15">
        <v>219786660</v>
      </c>
      <c r="K122" s="26" t="str">
        <f t="shared" si="2"/>
        <v>Спир</v>
      </c>
      <c r="L122" s="26" t="s">
        <v>196</v>
      </c>
    </row>
    <row r="123" spans="1:12">
      <c r="A123">
        <v>8152723</v>
      </c>
      <c r="B123" t="s">
        <v>807</v>
      </c>
      <c r="C123" t="s">
        <v>174</v>
      </c>
      <c r="D123" t="s">
        <v>175</v>
      </c>
      <c r="E123">
        <v>45284</v>
      </c>
      <c r="F123" t="s">
        <v>55</v>
      </c>
      <c r="G123" s="15">
        <v>50</v>
      </c>
      <c r="H123" s="15">
        <v>3666575</v>
      </c>
      <c r="I123" s="15">
        <v>18332875</v>
      </c>
      <c r="K123" s="26" t="str">
        <f t="shared" si="2"/>
        <v>Спир</v>
      </c>
      <c r="L123" s="26" t="s">
        <v>196</v>
      </c>
    </row>
    <row r="124" spans="1:12">
      <c r="A124">
        <v>8152722</v>
      </c>
      <c r="B124" t="s">
        <v>807</v>
      </c>
      <c r="C124" t="s">
        <v>91</v>
      </c>
      <c r="D124" t="s">
        <v>92</v>
      </c>
      <c r="E124">
        <v>45284</v>
      </c>
      <c r="F124" t="s">
        <v>55</v>
      </c>
      <c r="G124" s="15">
        <v>100</v>
      </c>
      <c r="H124" s="15">
        <v>3666575</v>
      </c>
      <c r="I124" s="15">
        <v>36665750</v>
      </c>
      <c r="K124" s="26" t="str">
        <f t="shared" si="2"/>
        <v>Спир</v>
      </c>
      <c r="L124" s="26" t="s">
        <v>196</v>
      </c>
    </row>
    <row r="125" spans="1:12">
      <c r="A125">
        <v>8152709</v>
      </c>
      <c r="B125" t="s">
        <v>807</v>
      </c>
      <c r="C125" t="s">
        <v>387</v>
      </c>
      <c r="D125" t="s">
        <v>388</v>
      </c>
      <c r="E125">
        <v>45433</v>
      </c>
      <c r="F125" t="s">
        <v>57</v>
      </c>
      <c r="G125" s="15">
        <v>100</v>
      </c>
      <c r="H125" s="15">
        <v>3046400</v>
      </c>
      <c r="I125" s="15">
        <v>30464000</v>
      </c>
      <c r="K125" s="26" t="str">
        <f t="shared" si="2"/>
        <v>Спир</v>
      </c>
      <c r="L125" s="26" t="s">
        <v>196</v>
      </c>
    </row>
    <row r="126" spans="1:12">
      <c r="A126">
        <v>8146586</v>
      </c>
      <c r="B126" t="s">
        <v>808</v>
      </c>
      <c r="C126" t="s">
        <v>371</v>
      </c>
      <c r="D126" t="s">
        <v>372</v>
      </c>
      <c r="E126">
        <v>401599</v>
      </c>
      <c r="F126" t="s">
        <v>333</v>
      </c>
      <c r="G126" s="15">
        <v>3200</v>
      </c>
      <c r="H126" s="15">
        <v>136938955</v>
      </c>
      <c r="I126" s="15">
        <v>109551164</v>
      </c>
      <c r="K126" s="26" t="str">
        <f t="shared" si="2"/>
        <v>Спир</v>
      </c>
      <c r="L126" s="26" t="s">
        <v>196</v>
      </c>
    </row>
    <row r="127" spans="1:12">
      <c r="A127">
        <v>8144911</v>
      </c>
      <c r="B127" t="s">
        <v>809</v>
      </c>
      <c r="C127" t="s">
        <v>60</v>
      </c>
      <c r="D127" t="s">
        <v>61</v>
      </c>
      <c r="E127">
        <v>401599</v>
      </c>
      <c r="F127" t="s">
        <v>333</v>
      </c>
      <c r="G127" s="15">
        <v>3200</v>
      </c>
      <c r="H127" s="15">
        <v>136930000</v>
      </c>
      <c r="I127" s="15">
        <v>109544000</v>
      </c>
      <c r="K127" s="26" t="str">
        <f t="shared" si="2"/>
        <v>Спир</v>
      </c>
      <c r="L127" s="26" t="s">
        <v>196</v>
      </c>
    </row>
    <row r="128" spans="1:12">
      <c r="A128"/>
      <c r="B128"/>
      <c r="C128"/>
      <c r="D128"/>
      <c r="E128"/>
      <c r="F128"/>
      <c r="G128" s="15"/>
      <c r="H128" s="15"/>
      <c r="I128" s="15"/>
      <c r="K128" s="26" t="str">
        <f t="shared" si="2"/>
        <v/>
      </c>
      <c r="L128" s="26" t="s">
        <v>196</v>
      </c>
    </row>
    <row r="129" spans="1:12">
      <c r="A129"/>
      <c r="B129"/>
      <c r="C129"/>
      <c r="D129"/>
      <c r="E129"/>
      <c r="F129"/>
      <c r="G129" s="15"/>
      <c r="H129" s="15"/>
      <c r="I129" s="15"/>
      <c r="K129" s="26" t="str">
        <f t="shared" si="2"/>
        <v/>
      </c>
      <c r="L129" s="26" t="s">
        <v>196</v>
      </c>
    </row>
    <row r="130" spans="1:12">
      <c r="A130"/>
      <c r="B130"/>
      <c r="C130"/>
      <c r="D130"/>
      <c r="E130"/>
      <c r="F130"/>
      <c r="G130" s="15"/>
      <c r="H130" s="15"/>
      <c r="I130" s="15"/>
      <c r="K130" s="26" t="str">
        <f t="shared" si="2"/>
        <v/>
      </c>
      <c r="L130" s="26" t="s">
        <v>196</v>
      </c>
    </row>
    <row r="131" spans="1:12">
      <c r="A131"/>
      <c r="B131"/>
      <c r="C131"/>
      <c r="D131"/>
      <c r="E131"/>
      <c r="F131"/>
      <c r="G131" s="15"/>
      <c r="H131" s="15"/>
      <c r="I131" s="15"/>
      <c r="K131" s="26" t="str">
        <f t="shared" si="2"/>
        <v/>
      </c>
      <c r="L131" s="26" t="s">
        <v>196</v>
      </c>
    </row>
    <row r="132" spans="1:12">
      <c r="A132"/>
      <c r="B132"/>
      <c r="C132"/>
      <c r="D132"/>
      <c r="E132"/>
      <c r="F132"/>
      <c r="G132" s="15"/>
      <c r="H132" s="15"/>
      <c r="I132" s="15"/>
      <c r="K132" s="26" t="str">
        <f t="shared" si="2"/>
        <v/>
      </c>
      <c r="L132" s="26" t="s">
        <v>196</v>
      </c>
    </row>
    <row r="133" spans="1:12">
      <c r="A133"/>
      <c r="B133"/>
      <c r="C133"/>
      <c r="D133"/>
      <c r="E133"/>
      <c r="F133"/>
      <c r="G133" s="15"/>
      <c r="H133" s="15"/>
      <c r="I133" s="15"/>
      <c r="K133" s="26" t="str">
        <f t="shared" si="2"/>
        <v/>
      </c>
      <c r="L133" s="26" t="s">
        <v>196</v>
      </c>
    </row>
    <row r="134" spans="1:12">
      <c r="A134"/>
      <c r="B134"/>
      <c r="C134"/>
      <c r="D134"/>
      <c r="E134"/>
      <c r="F134"/>
      <c r="G134" s="15"/>
      <c r="H134" s="15"/>
      <c r="I134" s="15"/>
      <c r="K134" s="26" t="str">
        <f t="shared" si="2"/>
        <v/>
      </c>
      <c r="L134" s="26" t="s">
        <v>196</v>
      </c>
    </row>
    <row r="135" spans="1:12">
      <c r="A135"/>
      <c r="B135"/>
      <c r="C135"/>
      <c r="D135"/>
      <c r="E135"/>
      <c r="F135"/>
      <c r="G135" s="15"/>
      <c r="H135" s="15"/>
      <c r="I135" s="15"/>
      <c r="K135" s="26" t="str">
        <f t="shared" si="2"/>
        <v/>
      </c>
      <c r="L135" s="26" t="s">
        <v>196</v>
      </c>
    </row>
    <row r="136" spans="1:12">
      <c r="A136"/>
      <c r="B136"/>
      <c r="C136"/>
      <c r="D136"/>
      <c r="E136"/>
      <c r="F136"/>
      <c r="G136" s="15"/>
      <c r="H136" s="15"/>
      <c r="I136" s="15"/>
      <c r="K136" s="26" t="str">
        <f t="shared" si="2"/>
        <v/>
      </c>
      <c r="L136" s="26" t="s">
        <v>196</v>
      </c>
    </row>
    <row r="137" spans="1:12">
      <c r="A137"/>
      <c r="B137"/>
      <c r="C137"/>
      <c r="D137"/>
      <c r="E137"/>
      <c r="F137"/>
      <c r="G137" s="15"/>
      <c r="H137" s="15"/>
      <c r="I137" s="15"/>
      <c r="K137" s="26" t="str">
        <f t="shared" si="2"/>
        <v/>
      </c>
      <c r="L137" s="26" t="s">
        <v>196</v>
      </c>
    </row>
    <row r="138" spans="1:12">
      <c r="A138"/>
      <c r="B138"/>
      <c r="C138"/>
      <c r="D138"/>
      <c r="E138"/>
      <c r="F138"/>
      <c r="G138" s="15"/>
      <c r="H138" s="15"/>
      <c r="I138" s="15"/>
      <c r="K138" s="26" t="str">
        <f t="shared" si="2"/>
        <v/>
      </c>
      <c r="L138" s="26" t="s">
        <v>196</v>
      </c>
    </row>
    <row r="139" spans="1:12">
      <c r="A139"/>
      <c r="B139"/>
      <c r="C139"/>
      <c r="D139"/>
      <c r="E139"/>
      <c r="F139"/>
      <c r="G139" s="15"/>
      <c r="H139" s="15"/>
      <c r="I139" s="15"/>
      <c r="K139" s="26" t="str">
        <f t="shared" si="2"/>
        <v/>
      </c>
      <c r="L139" s="26" t="s">
        <v>196</v>
      </c>
    </row>
    <row r="140" spans="1:12">
      <c r="A140"/>
      <c r="B140"/>
      <c r="C140"/>
      <c r="D140"/>
      <c r="E140"/>
      <c r="F140"/>
      <c r="G140" s="15"/>
      <c r="H140" s="15"/>
      <c r="I140" s="15"/>
      <c r="K140" s="26" t="str">
        <f t="shared" si="2"/>
        <v/>
      </c>
      <c r="L140" s="26" t="s">
        <v>196</v>
      </c>
    </row>
    <row r="141" spans="1:12">
      <c r="A141"/>
      <c r="B141"/>
      <c r="C141"/>
      <c r="D141"/>
      <c r="E141"/>
      <c r="F141"/>
      <c r="G141" s="15"/>
      <c r="H141" s="15"/>
      <c r="I141" s="15"/>
      <c r="K141" s="26" t="str">
        <f t="shared" ref="K141:K147" si="3">LEFT(F141,4)</f>
        <v/>
      </c>
      <c r="L141" s="26" t="s">
        <v>196</v>
      </c>
    </row>
    <row r="142" spans="1:12">
      <c r="A142"/>
      <c r="B142"/>
      <c r="C142"/>
      <c r="D142"/>
      <c r="E142"/>
      <c r="F142"/>
      <c r="G142" s="15"/>
      <c r="H142" s="15"/>
      <c r="I142" s="15"/>
      <c r="K142" s="26" t="str">
        <f t="shared" si="3"/>
        <v/>
      </c>
      <c r="L142" s="26" t="s">
        <v>196</v>
      </c>
    </row>
    <row r="143" spans="1:12">
      <c r="A143"/>
      <c r="B143"/>
      <c r="C143"/>
      <c r="D143"/>
      <c r="E143"/>
      <c r="F143"/>
      <c r="G143" s="15"/>
      <c r="H143" s="15"/>
      <c r="I143" s="15"/>
      <c r="K143" s="26" t="str">
        <f t="shared" si="3"/>
        <v/>
      </c>
      <c r="L143" s="26" t="s">
        <v>196</v>
      </c>
    </row>
    <row r="144" spans="1:12">
      <c r="A144"/>
      <c r="B144"/>
      <c r="C144"/>
      <c r="D144"/>
      <c r="E144"/>
      <c r="F144"/>
      <c r="G144" s="15"/>
      <c r="H144" s="15"/>
      <c r="I144" s="15"/>
      <c r="K144" s="26" t="str">
        <f t="shared" si="3"/>
        <v/>
      </c>
      <c r="L144" s="26" t="s">
        <v>196</v>
      </c>
    </row>
    <row r="145" spans="1:12">
      <c r="A145"/>
      <c r="B145"/>
      <c r="C145"/>
      <c r="D145"/>
      <c r="E145"/>
      <c r="F145"/>
      <c r="G145" s="15"/>
      <c r="H145" s="15"/>
      <c r="I145" s="15"/>
      <c r="K145" s="26" t="str">
        <f t="shared" si="3"/>
        <v/>
      </c>
      <c r="L145" s="26" t="s">
        <v>196</v>
      </c>
    </row>
    <row r="146" spans="1:12">
      <c r="A146"/>
      <c r="B146"/>
      <c r="C146"/>
      <c r="D146"/>
      <c r="E146"/>
      <c r="F146"/>
      <c r="G146" s="15"/>
      <c r="H146" s="15"/>
      <c r="I146" s="15"/>
      <c r="K146" s="26" t="str">
        <f t="shared" si="3"/>
        <v/>
      </c>
      <c r="L146" s="26" t="s">
        <v>196</v>
      </c>
    </row>
    <row r="147" spans="1:12">
      <c r="A147"/>
      <c r="B147"/>
      <c r="C147"/>
      <c r="D147"/>
      <c r="E147"/>
      <c r="F147"/>
      <c r="G147" s="15"/>
      <c r="H147" s="15"/>
      <c r="I147" s="15"/>
      <c r="K147" s="26" t="str">
        <f t="shared" si="3"/>
        <v/>
      </c>
      <c r="L147" s="26" t="s">
        <v>196</v>
      </c>
    </row>
    <row r="148" spans="1:12">
      <c r="A148"/>
      <c r="B148"/>
      <c r="C148"/>
      <c r="D148"/>
      <c r="E148"/>
      <c r="F148"/>
      <c r="G148" s="15"/>
      <c r="H148" s="15"/>
      <c r="I148" s="15"/>
      <c r="K148" s="26" t="str">
        <f t="shared" si="0"/>
        <v/>
      </c>
      <c r="L148" s="26" t="s">
        <v>196</v>
      </c>
    </row>
    <row r="149" spans="1:12">
      <c r="A149"/>
      <c r="B149"/>
      <c r="C149"/>
      <c r="D149"/>
      <c r="E149"/>
      <c r="F149"/>
      <c r="G149" s="15"/>
      <c r="H149" s="15"/>
      <c r="I149" s="15"/>
      <c r="K149" s="26" t="str">
        <f t="shared" si="0"/>
        <v/>
      </c>
      <c r="L149" s="26" t="s">
        <v>196</v>
      </c>
    </row>
    <row r="150" spans="1:12">
      <c r="A150"/>
      <c r="B150"/>
      <c r="C150"/>
      <c r="D150"/>
      <c r="E150"/>
      <c r="F150"/>
      <c r="G150" s="15"/>
      <c r="H150" s="15"/>
      <c r="I150" s="15"/>
      <c r="K150" s="26" t="str">
        <f t="shared" si="0"/>
        <v/>
      </c>
      <c r="L150" s="26" t="s">
        <v>196</v>
      </c>
    </row>
    <row r="151" spans="1:12">
      <c r="A151"/>
      <c r="B151"/>
      <c r="C151"/>
      <c r="D151"/>
      <c r="E151"/>
      <c r="F151"/>
      <c r="G151" s="15"/>
      <c r="H151" s="15"/>
      <c r="I151" s="15"/>
      <c r="K151" s="26" t="str">
        <f t="shared" si="0"/>
        <v/>
      </c>
      <c r="L151" s="26" t="s">
        <v>196</v>
      </c>
    </row>
    <row r="152" spans="1:12">
      <c r="A152"/>
      <c r="B152"/>
      <c r="C152"/>
      <c r="D152"/>
      <c r="E152"/>
      <c r="F152"/>
      <c r="G152" s="15"/>
      <c r="H152" s="15"/>
      <c r="I152" s="15"/>
      <c r="K152" s="26" t="str">
        <f t="shared" si="0"/>
        <v/>
      </c>
      <c r="L152" s="26" t="s">
        <v>196</v>
      </c>
    </row>
    <row r="153" spans="1:12">
      <c r="A153"/>
      <c r="B153"/>
      <c r="C153"/>
      <c r="D153"/>
      <c r="E153"/>
      <c r="F153"/>
      <c r="G153" s="15"/>
      <c r="H153" s="15"/>
      <c r="I153" s="15"/>
      <c r="K153" s="26" t="str">
        <f t="shared" si="0"/>
        <v/>
      </c>
      <c r="L153" s="26" t="s">
        <v>196</v>
      </c>
    </row>
    <row r="154" spans="1:12">
      <c r="A154"/>
      <c r="B154"/>
      <c r="C154"/>
      <c r="D154"/>
      <c r="E154"/>
      <c r="F154"/>
      <c r="G154" s="15"/>
      <c r="H154" s="15"/>
      <c r="I154" s="15"/>
      <c r="K154" s="26" t="str">
        <f t="shared" si="0"/>
        <v/>
      </c>
      <c r="L154" s="26" t="s">
        <v>196</v>
      </c>
    </row>
    <row r="155" spans="1:12">
      <c r="A155"/>
      <c r="B155"/>
      <c r="C155"/>
      <c r="D155"/>
      <c r="E155"/>
      <c r="F155"/>
      <c r="G155" s="15"/>
      <c r="H155" s="15"/>
      <c r="I155" s="15"/>
      <c r="K155" s="26" t="str">
        <f t="shared" si="0"/>
        <v/>
      </c>
      <c r="L155" s="26" t="s">
        <v>196</v>
      </c>
    </row>
    <row r="156" spans="1:12">
      <c r="A156"/>
      <c r="B156"/>
      <c r="C156"/>
      <c r="D156"/>
      <c r="E156"/>
      <c r="F156"/>
      <c r="G156" s="15"/>
      <c r="H156" s="15"/>
      <c r="I156" s="15"/>
      <c r="K156" s="26" t="str">
        <f t="shared" si="0"/>
        <v/>
      </c>
      <c r="L156" s="26" t="s">
        <v>196</v>
      </c>
    </row>
    <row r="157" spans="1:12">
      <c r="A157"/>
      <c r="B157"/>
      <c r="C157"/>
      <c r="D157"/>
      <c r="E157"/>
      <c r="F157"/>
      <c r="G157" s="15"/>
      <c r="H157" s="15"/>
      <c r="I157" s="15"/>
      <c r="K157" s="26" t="str">
        <f t="shared" si="0"/>
        <v/>
      </c>
      <c r="L157" s="26" t="s">
        <v>196</v>
      </c>
    </row>
    <row r="158" spans="1:12">
      <c r="A158"/>
      <c r="B158"/>
      <c r="C158"/>
      <c r="D158"/>
      <c r="E158"/>
      <c r="F158"/>
      <c r="G158" s="15"/>
      <c r="H158" s="15"/>
      <c r="I158" s="15"/>
      <c r="K158" s="26" t="str">
        <f t="shared" si="0"/>
        <v/>
      </c>
      <c r="L158" s="26" t="s">
        <v>196</v>
      </c>
    </row>
    <row r="159" spans="1:12">
      <c r="A159"/>
      <c r="B159"/>
      <c r="C159"/>
      <c r="D159"/>
      <c r="E159"/>
      <c r="F159"/>
      <c r="G159" s="15"/>
      <c r="H159" s="15"/>
      <c r="I159" s="15"/>
      <c r="K159" s="26" t="str">
        <f t="shared" si="0"/>
        <v/>
      </c>
      <c r="L159" s="26" t="s">
        <v>196</v>
      </c>
    </row>
    <row r="160" spans="1:12">
      <c r="A160"/>
      <c r="B160"/>
      <c r="C160"/>
      <c r="D160"/>
      <c r="E160"/>
      <c r="F160"/>
      <c r="G160" s="15"/>
      <c r="H160" s="15"/>
      <c r="I160" s="15"/>
      <c r="K160" s="26" t="str">
        <f t="shared" si="0"/>
        <v/>
      </c>
      <c r="L160" s="26" t="s">
        <v>196</v>
      </c>
    </row>
    <row r="161" spans="1:12">
      <c r="A161"/>
      <c r="B161"/>
      <c r="C161"/>
      <c r="D161"/>
      <c r="E161"/>
      <c r="F161"/>
      <c r="G161" s="15"/>
      <c r="H161" s="15"/>
      <c r="I161" s="15"/>
      <c r="K161" s="26" t="str">
        <f t="shared" si="0"/>
        <v/>
      </c>
      <c r="L161" s="26" t="s">
        <v>196</v>
      </c>
    </row>
    <row r="162" spans="1:12">
      <c r="A162"/>
      <c r="B162"/>
      <c r="C162"/>
      <c r="D162"/>
      <c r="E162"/>
      <c r="F162"/>
      <c r="G162" s="15"/>
      <c r="H162" s="15"/>
      <c r="I162" s="15"/>
      <c r="K162" s="26" t="str">
        <f t="shared" si="0"/>
        <v/>
      </c>
      <c r="L162" s="26" t="s">
        <v>196</v>
      </c>
    </row>
    <row r="163" spans="1:12">
      <c r="A163"/>
      <c r="B163"/>
      <c r="C163"/>
      <c r="D163"/>
      <c r="E163"/>
      <c r="F163"/>
      <c r="G163" s="15"/>
      <c r="H163" s="15"/>
      <c r="I163" s="15"/>
      <c r="K163" s="26" t="str">
        <f t="shared" si="0"/>
        <v/>
      </c>
      <c r="L163" s="26" t="s">
        <v>196</v>
      </c>
    </row>
    <row r="164" spans="1:12">
      <c r="A164"/>
      <c r="B164"/>
      <c r="C164"/>
      <c r="D164"/>
      <c r="E164"/>
      <c r="F164"/>
      <c r="G164" s="15"/>
      <c r="H164" s="15"/>
      <c r="I164" s="15"/>
      <c r="K164" s="26" t="str">
        <f t="shared" si="0"/>
        <v/>
      </c>
      <c r="L164" s="26" t="s">
        <v>196</v>
      </c>
    </row>
    <row r="165" spans="1:12">
      <c r="A165"/>
      <c r="B165"/>
      <c r="C165"/>
      <c r="D165"/>
      <c r="E165"/>
      <c r="F165"/>
      <c r="G165" s="15"/>
      <c r="H165" s="15"/>
      <c r="I165" s="15"/>
      <c r="K165" s="26" t="str">
        <f t="shared" si="0"/>
        <v/>
      </c>
      <c r="L165" s="26" t="s">
        <v>196</v>
      </c>
    </row>
    <row r="166" spans="1:12">
      <c r="A166"/>
      <c r="B166"/>
      <c r="C166"/>
      <c r="D166"/>
      <c r="E166"/>
      <c r="F166"/>
      <c r="G166" s="15"/>
      <c r="H166" s="15"/>
      <c r="I166" s="15"/>
      <c r="K166" s="26" t="str">
        <f t="shared" si="0"/>
        <v/>
      </c>
      <c r="L166" s="26" t="s">
        <v>196</v>
      </c>
    </row>
    <row r="167" spans="1:12">
      <c r="A167"/>
      <c r="B167"/>
      <c r="C167"/>
      <c r="D167"/>
      <c r="E167"/>
      <c r="F167"/>
      <c r="G167" s="15"/>
      <c r="H167" s="15"/>
      <c r="I167" s="15"/>
      <c r="K167" s="26" t="str">
        <f t="shared" si="0"/>
        <v/>
      </c>
      <c r="L167" s="26" t="s">
        <v>196</v>
      </c>
    </row>
    <row r="168" spans="1:12">
      <c r="A168"/>
      <c r="B168"/>
      <c r="C168"/>
      <c r="D168"/>
      <c r="E168"/>
      <c r="F168"/>
      <c r="G168" s="15"/>
      <c r="H168" s="15"/>
      <c r="I168" s="15"/>
      <c r="K168" s="26" t="str">
        <f t="shared" si="0"/>
        <v/>
      </c>
      <c r="L168" s="26" t="s">
        <v>196</v>
      </c>
    </row>
    <row r="169" spans="1:12">
      <c r="A169"/>
      <c r="B169"/>
      <c r="C169"/>
      <c r="D169"/>
      <c r="E169"/>
      <c r="F169"/>
      <c r="G169" s="15"/>
      <c r="H169" s="15"/>
      <c r="I169" s="15"/>
      <c r="K169" s="26" t="str">
        <f t="shared" si="0"/>
        <v/>
      </c>
      <c r="L169" s="26" t="s">
        <v>196</v>
      </c>
    </row>
    <row r="170" spans="1:12">
      <c r="A170"/>
      <c r="B170"/>
      <c r="C170"/>
      <c r="D170"/>
      <c r="E170"/>
      <c r="F170"/>
      <c r="G170" s="15"/>
      <c r="H170" s="15"/>
      <c r="I170" s="15"/>
      <c r="K170" s="26" t="str">
        <f t="shared" si="0"/>
        <v/>
      </c>
      <c r="L170" s="26" t="s">
        <v>196</v>
      </c>
    </row>
    <row r="171" spans="1:12">
      <c r="A171"/>
      <c r="B171"/>
      <c r="C171"/>
      <c r="D171"/>
      <c r="E171"/>
      <c r="F171"/>
      <c r="G171" s="15"/>
      <c r="H171" s="15"/>
      <c r="I171" s="15"/>
      <c r="K171" s="26" t="str">
        <f t="shared" si="0"/>
        <v/>
      </c>
      <c r="L171" s="26" t="s">
        <v>196</v>
      </c>
    </row>
    <row r="172" spans="1:12">
      <c r="A172"/>
      <c r="B172"/>
      <c r="C172"/>
      <c r="D172"/>
      <c r="E172"/>
      <c r="F172"/>
      <c r="G172" s="15"/>
      <c r="H172" s="15"/>
      <c r="I172" s="15"/>
      <c r="K172" s="26" t="str">
        <f t="shared" si="0"/>
        <v/>
      </c>
      <c r="L172" s="26" t="s">
        <v>196</v>
      </c>
    </row>
    <row r="173" spans="1:12">
      <c r="A173"/>
      <c r="B173"/>
      <c r="C173"/>
      <c r="D173"/>
      <c r="E173"/>
      <c r="F173"/>
      <c r="G173" s="15"/>
      <c r="H173" s="15"/>
      <c r="I173" s="15"/>
      <c r="K173" s="26" t="str">
        <f t="shared" si="0"/>
        <v/>
      </c>
      <c r="L173" s="26" t="s">
        <v>196</v>
      </c>
    </row>
    <row r="174" spans="1:12">
      <c r="A174"/>
      <c r="B174"/>
      <c r="C174"/>
      <c r="D174"/>
      <c r="E174"/>
      <c r="F174"/>
      <c r="G174" s="15"/>
      <c r="H174" s="15"/>
      <c r="I174" s="15"/>
      <c r="K174" s="26" t="str">
        <f t="shared" si="0"/>
        <v/>
      </c>
      <c r="L174" s="26" t="s">
        <v>196</v>
      </c>
    </row>
    <row r="175" spans="1:12">
      <c r="A175"/>
      <c r="B175"/>
      <c r="C175"/>
      <c r="D175"/>
      <c r="E175"/>
      <c r="F175"/>
      <c r="G175" s="15"/>
      <c r="H175" s="15"/>
      <c r="I175" s="15"/>
      <c r="K175" s="26" t="str">
        <f t="shared" si="0"/>
        <v/>
      </c>
      <c r="L175" s="26" t="s">
        <v>196</v>
      </c>
    </row>
    <row r="176" spans="1:12">
      <c r="A176"/>
      <c r="B176"/>
      <c r="C176"/>
      <c r="D176"/>
      <c r="E176"/>
      <c r="F176"/>
      <c r="G176" s="15"/>
      <c r="H176" s="15"/>
      <c r="I176" s="15"/>
      <c r="K176" s="26" t="str">
        <f t="shared" si="0"/>
        <v/>
      </c>
      <c r="L176" s="26" t="s">
        <v>196</v>
      </c>
    </row>
    <row r="177" spans="1:12">
      <c r="A177"/>
      <c r="B177"/>
      <c r="C177"/>
      <c r="D177"/>
      <c r="E177"/>
      <c r="F177"/>
      <c r="G177" s="15"/>
      <c r="H177" s="15"/>
      <c r="I177" s="15"/>
      <c r="K177" s="26" t="str">
        <f t="shared" si="0"/>
        <v/>
      </c>
      <c r="L177" s="26" t="s">
        <v>196</v>
      </c>
    </row>
    <row r="178" spans="1:12">
      <c r="A178"/>
      <c r="B178"/>
      <c r="C178"/>
      <c r="D178"/>
      <c r="E178"/>
      <c r="F178"/>
      <c r="G178" s="15"/>
      <c r="H178" s="15"/>
      <c r="I178" s="15"/>
      <c r="K178" s="26" t="str">
        <f t="shared" si="0"/>
        <v/>
      </c>
      <c r="L178" s="26" t="s">
        <v>196</v>
      </c>
    </row>
    <row r="179" spans="1:12">
      <c r="A179"/>
      <c r="B179"/>
      <c r="C179"/>
      <c r="D179"/>
      <c r="E179"/>
      <c r="F179"/>
      <c r="G179" s="15"/>
      <c r="H179" s="15"/>
      <c r="I179" s="15"/>
      <c r="K179" s="26" t="str">
        <f t="shared" si="0"/>
        <v/>
      </c>
      <c r="L179" s="26" t="s">
        <v>196</v>
      </c>
    </row>
    <row r="180" spans="1:12">
      <c r="A180"/>
      <c r="B180"/>
      <c r="C180"/>
      <c r="D180"/>
      <c r="E180"/>
      <c r="F180"/>
      <c r="G180" s="15"/>
      <c r="H180" s="15"/>
      <c r="I180" s="15"/>
      <c r="K180" s="26" t="str">
        <f t="shared" si="0"/>
        <v/>
      </c>
      <c r="L180" s="26" t="s">
        <v>196</v>
      </c>
    </row>
    <row r="181" spans="1:12">
      <c r="A181"/>
      <c r="B181"/>
      <c r="C181"/>
      <c r="D181"/>
      <c r="E181"/>
      <c r="F181"/>
      <c r="G181" s="15"/>
      <c r="H181" s="15"/>
      <c r="I181" s="15"/>
      <c r="K181" s="26" t="str">
        <f t="shared" si="0"/>
        <v/>
      </c>
      <c r="L181" s="26" t="s">
        <v>196</v>
      </c>
    </row>
    <row r="182" spans="1:12">
      <c r="A182"/>
      <c r="B182"/>
      <c r="C182"/>
      <c r="D182"/>
      <c r="E182"/>
      <c r="F182"/>
      <c r="G182" s="15"/>
      <c r="H182" s="15"/>
      <c r="I182" s="15"/>
      <c r="K182" s="26" t="str">
        <f t="shared" si="0"/>
        <v/>
      </c>
      <c r="L182" s="26" t="s">
        <v>196</v>
      </c>
    </row>
    <row r="183" spans="1:12">
      <c r="A183"/>
      <c r="B183"/>
      <c r="C183"/>
      <c r="D183"/>
      <c r="E183"/>
      <c r="F183"/>
      <c r="G183" s="15"/>
      <c r="H183" s="15"/>
      <c r="I183" s="15"/>
      <c r="K183" s="26" t="str">
        <f t="shared" si="0"/>
        <v/>
      </c>
      <c r="L183" s="26" t="s">
        <v>196</v>
      </c>
    </row>
    <row r="184" spans="1:12">
      <c r="A184"/>
      <c r="B184"/>
      <c r="C184"/>
      <c r="D184"/>
      <c r="E184"/>
      <c r="F184"/>
      <c r="G184" s="15"/>
      <c r="H184" s="15"/>
      <c r="I184" s="15"/>
      <c r="K184" s="26" t="str">
        <f t="shared" si="0"/>
        <v/>
      </c>
      <c r="L184" s="26" t="s">
        <v>196</v>
      </c>
    </row>
    <row r="185" spans="1:12">
      <c r="A185"/>
      <c r="B185"/>
      <c r="C185"/>
      <c r="D185"/>
      <c r="E185"/>
      <c r="F185"/>
      <c r="G185" s="15"/>
      <c r="H185" s="15"/>
      <c r="I185" s="15"/>
      <c r="K185" s="26" t="str">
        <f t="shared" si="0"/>
        <v/>
      </c>
      <c r="L185" s="26" t="s">
        <v>196</v>
      </c>
    </row>
    <row r="186" spans="1:12">
      <c r="A186"/>
      <c r="B186"/>
      <c r="C186"/>
      <c r="D186"/>
      <c r="E186"/>
      <c r="F186"/>
      <c r="G186" s="15"/>
      <c r="H186" s="15"/>
      <c r="I186" s="15"/>
      <c r="K186" s="26" t="str">
        <f t="shared" si="0"/>
        <v/>
      </c>
      <c r="L186" s="26" t="s">
        <v>196</v>
      </c>
    </row>
    <row r="187" spans="1:12">
      <c r="A187"/>
      <c r="B187"/>
      <c r="C187"/>
      <c r="D187"/>
      <c r="E187"/>
      <c r="F187"/>
      <c r="G187" s="15"/>
      <c r="H187" s="15"/>
      <c r="I187" s="15"/>
      <c r="K187" s="26" t="str">
        <f t="shared" si="0"/>
        <v/>
      </c>
      <c r="L187" s="26" t="s">
        <v>196</v>
      </c>
    </row>
    <row r="188" spans="1:12">
      <c r="A188"/>
      <c r="B188"/>
      <c r="C188"/>
      <c r="D188"/>
      <c r="E188"/>
      <c r="F188"/>
      <c r="G188" s="15"/>
      <c r="H188" s="15"/>
      <c r="I188" s="15"/>
      <c r="K188" s="26" t="str">
        <f t="shared" si="0"/>
        <v/>
      </c>
      <c r="L188" s="26" t="s">
        <v>196</v>
      </c>
    </row>
    <row r="189" spans="1:12">
      <c r="A189"/>
      <c r="B189"/>
      <c r="C189"/>
      <c r="D189"/>
      <c r="E189"/>
      <c r="F189"/>
      <c r="G189" s="15"/>
      <c r="H189" s="15"/>
      <c r="I189" s="15"/>
      <c r="K189" s="26" t="str">
        <f t="shared" si="0"/>
        <v/>
      </c>
      <c r="L189" s="26" t="s">
        <v>196</v>
      </c>
    </row>
    <row r="190" spans="1:12">
      <c r="A190"/>
      <c r="B190"/>
      <c r="C190"/>
      <c r="D190"/>
      <c r="E190"/>
      <c r="F190"/>
      <c r="G190" s="15"/>
      <c r="H190" s="15"/>
      <c r="I190" s="15"/>
      <c r="K190" s="26" t="str">
        <f t="shared" si="0"/>
        <v/>
      </c>
      <c r="L190" s="26" t="s">
        <v>196</v>
      </c>
    </row>
    <row r="191" spans="1:12">
      <c r="A191"/>
      <c r="B191"/>
      <c r="C191"/>
      <c r="D191"/>
      <c r="E191"/>
      <c r="F191"/>
      <c r="G191" s="15"/>
      <c r="H191" s="15"/>
      <c r="I191" s="15"/>
      <c r="K191" s="26" t="str">
        <f t="shared" si="0"/>
        <v/>
      </c>
      <c r="L191" s="26" t="s">
        <v>196</v>
      </c>
    </row>
    <row r="192" spans="1:12">
      <c r="A192"/>
      <c r="B192"/>
      <c r="C192"/>
      <c r="D192"/>
      <c r="E192"/>
      <c r="F192"/>
      <c r="G192" s="15"/>
      <c r="H192" s="15"/>
      <c r="I192" s="15"/>
      <c r="K192" s="26" t="str">
        <f t="shared" si="0"/>
        <v/>
      </c>
      <c r="L192" s="26" t="s">
        <v>196</v>
      </c>
    </row>
    <row r="193" spans="1:12">
      <c r="A193"/>
      <c r="B193"/>
      <c r="C193"/>
      <c r="D193"/>
      <c r="E193"/>
      <c r="F193"/>
      <c r="G193" s="15"/>
      <c r="H193" s="15"/>
      <c r="I193" s="15"/>
      <c r="K193" s="26" t="str">
        <f t="shared" si="0"/>
        <v/>
      </c>
      <c r="L193" s="26" t="s">
        <v>196</v>
      </c>
    </row>
    <row r="194" spans="1:12">
      <c r="A194"/>
      <c r="B194"/>
      <c r="C194"/>
      <c r="D194"/>
      <c r="E194"/>
      <c r="F194"/>
      <c r="G194" s="15"/>
      <c r="H194" s="15"/>
      <c r="I194" s="15"/>
      <c r="K194" s="26" t="str">
        <f t="shared" si="0"/>
        <v/>
      </c>
      <c r="L194" s="26" t="s">
        <v>196</v>
      </c>
    </row>
    <row r="195" spans="1:12">
      <c r="A195"/>
      <c r="B195"/>
      <c r="C195"/>
      <c r="D195"/>
      <c r="E195"/>
      <c r="F195"/>
      <c r="G195" s="15"/>
      <c r="H195" s="15"/>
      <c r="I195" s="15"/>
      <c r="K195" s="26" t="str">
        <f t="shared" si="0"/>
        <v/>
      </c>
      <c r="L195" s="26" t="s">
        <v>196</v>
      </c>
    </row>
    <row r="196" spans="1:12">
      <c r="A196"/>
      <c r="B196"/>
      <c r="C196"/>
      <c r="D196"/>
      <c r="E196"/>
      <c r="F196"/>
      <c r="G196" s="15"/>
      <c r="H196" s="15"/>
      <c r="I196" s="15"/>
      <c r="K196" s="26" t="str">
        <f t="shared" si="0"/>
        <v/>
      </c>
      <c r="L196" s="26" t="s">
        <v>196</v>
      </c>
    </row>
    <row r="197" spans="1:12">
      <c r="A197"/>
      <c r="B197"/>
      <c r="C197"/>
      <c r="D197"/>
      <c r="E197"/>
      <c r="F197"/>
      <c r="G197" s="15"/>
      <c r="H197" s="15"/>
      <c r="I197" s="15"/>
      <c r="K197" s="26" t="str">
        <f t="shared" si="0"/>
        <v/>
      </c>
      <c r="L197" s="26" t="s">
        <v>196</v>
      </c>
    </row>
    <row r="198" spans="1:12">
      <c r="A198"/>
      <c r="B198"/>
      <c r="C198"/>
      <c r="D198"/>
      <c r="E198"/>
      <c r="F198"/>
      <c r="G198" s="15"/>
      <c r="H198" s="15"/>
      <c r="I198" s="15"/>
      <c r="K198" s="26" t="str">
        <f t="shared" si="0"/>
        <v/>
      </c>
      <c r="L198" s="26" t="s">
        <v>196</v>
      </c>
    </row>
    <row r="199" spans="1:12">
      <c r="A199"/>
      <c r="B199"/>
      <c r="C199"/>
      <c r="D199"/>
      <c r="E199"/>
      <c r="F199"/>
      <c r="G199" s="15"/>
      <c r="H199" s="15"/>
      <c r="I199" s="15"/>
      <c r="K199" s="26" t="str">
        <f t="shared" si="0"/>
        <v/>
      </c>
      <c r="L199" s="26" t="s">
        <v>196</v>
      </c>
    </row>
    <row r="200" spans="1:12">
      <c r="A200"/>
      <c r="B200"/>
      <c r="C200"/>
      <c r="D200"/>
      <c r="E200"/>
      <c r="F200"/>
      <c r="G200" s="15"/>
      <c r="H200" s="15"/>
      <c r="I200" s="15"/>
      <c r="K200" s="26" t="str">
        <f t="shared" si="0"/>
        <v/>
      </c>
      <c r="L200" s="26" t="s">
        <v>196</v>
      </c>
    </row>
    <row r="201" spans="1:12">
      <c r="A201"/>
      <c r="B201"/>
      <c r="C201"/>
      <c r="D201"/>
      <c r="E201"/>
      <c r="F201"/>
      <c r="G201" s="15"/>
      <c r="H201" s="15"/>
      <c r="I201" s="15"/>
      <c r="K201" s="26" t="str">
        <f t="shared" si="0"/>
        <v/>
      </c>
      <c r="L201" s="26" t="s">
        <v>196</v>
      </c>
    </row>
    <row r="202" spans="1:12">
      <c r="A202"/>
      <c r="B202"/>
      <c r="C202"/>
      <c r="D202"/>
      <c r="E202"/>
      <c r="F202"/>
      <c r="G202" s="15"/>
      <c r="H202" s="15"/>
      <c r="I202" s="15"/>
      <c r="K202" s="26" t="str">
        <f t="shared" si="0"/>
        <v/>
      </c>
      <c r="L202" s="26" t="s">
        <v>196</v>
      </c>
    </row>
    <row r="203" spans="1:12">
      <c r="A203"/>
      <c r="B203"/>
      <c r="C203"/>
      <c r="D203"/>
      <c r="E203"/>
      <c r="F203"/>
      <c r="G203" s="15"/>
      <c r="H203" s="15"/>
      <c r="I203" s="15"/>
      <c r="K203" s="26" t="str">
        <f t="shared" si="0"/>
        <v/>
      </c>
      <c r="L203" s="26" t="s">
        <v>196</v>
      </c>
    </row>
    <row r="204" spans="1:12">
      <c r="A204"/>
      <c r="B204"/>
      <c r="C204"/>
      <c r="D204"/>
      <c r="E204"/>
      <c r="F204"/>
      <c r="G204" s="15"/>
      <c r="H204" s="15"/>
      <c r="I204" s="15"/>
      <c r="K204" s="26" t="str">
        <f t="shared" ref="K204:K267" si="4">LEFT(F204,4)</f>
        <v/>
      </c>
      <c r="L204" s="26" t="s">
        <v>196</v>
      </c>
    </row>
    <row r="205" spans="1:12">
      <c r="A205"/>
      <c r="B205"/>
      <c r="C205"/>
      <c r="D205"/>
      <c r="E205"/>
      <c r="F205"/>
      <c r="G205" s="15"/>
      <c r="H205" s="15"/>
      <c r="I205" s="15"/>
      <c r="K205" s="26" t="str">
        <f t="shared" si="4"/>
        <v/>
      </c>
      <c r="L205" s="26" t="s">
        <v>196</v>
      </c>
    </row>
    <row r="206" spans="1:12">
      <c r="A206"/>
      <c r="B206"/>
      <c r="C206"/>
      <c r="D206"/>
      <c r="E206"/>
      <c r="F206"/>
      <c r="G206" s="15"/>
      <c r="H206" s="15"/>
      <c r="I206" s="15"/>
      <c r="K206" s="26" t="str">
        <f t="shared" si="4"/>
        <v/>
      </c>
      <c r="L206" s="26" t="s">
        <v>196</v>
      </c>
    </row>
    <row r="207" spans="1:12">
      <c r="A207"/>
      <c r="B207"/>
      <c r="C207"/>
      <c r="D207"/>
      <c r="E207"/>
      <c r="F207"/>
      <c r="G207" s="15"/>
      <c r="H207" s="15"/>
      <c r="I207" s="15"/>
      <c r="K207" s="26" t="str">
        <f t="shared" si="4"/>
        <v/>
      </c>
      <c r="L207" s="26" t="s">
        <v>196</v>
      </c>
    </row>
    <row r="208" spans="1:12">
      <c r="A208"/>
      <c r="B208"/>
      <c r="C208"/>
      <c r="D208"/>
      <c r="E208"/>
      <c r="F208"/>
      <c r="G208" s="15"/>
      <c r="H208" s="15"/>
      <c r="I208" s="15"/>
      <c r="K208" s="26" t="str">
        <f t="shared" si="4"/>
        <v/>
      </c>
      <c r="L208" s="26" t="s">
        <v>196</v>
      </c>
    </row>
    <row r="209" spans="1:12">
      <c r="A209"/>
      <c r="B209"/>
      <c r="C209"/>
      <c r="D209"/>
      <c r="E209"/>
      <c r="F209"/>
      <c r="G209" s="15"/>
      <c r="H209" s="15"/>
      <c r="I209" s="15"/>
      <c r="K209" s="26" t="str">
        <f t="shared" si="4"/>
        <v/>
      </c>
      <c r="L209" s="26" t="s">
        <v>196</v>
      </c>
    </row>
    <row r="210" spans="1:12">
      <c r="A210"/>
      <c r="B210"/>
      <c r="C210"/>
      <c r="D210"/>
      <c r="E210"/>
      <c r="F210"/>
      <c r="G210" s="15"/>
      <c r="H210" s="15"/>
      <c r="I210" s="15"/>
      <c r="K210" s="26" t="str">
        <f t="shared" si="4"/>
        <v/>
      </c>
      <c r="L210" s="26" t="s">
        <v>196</v>
      </c>
    </row>
    <row r="211" spans="1:12">
      <c r="A211"/>
      <c r="B211"/>
      <c r="C211"/>
      <c r="D211"/>
      <c r="E211"/>
      <c r="F211"/>
      <c r="G211" s="15"/>
      <c r="H211" s="15"/>
      <c r="I211" s="15"/>
      <c r="K211" s="26" t="str">
        <f t="shared" si="4"/>
        <v/>
      </c>
      <c r="L211" s="26" t="s">
        <v>196</v>
      </c>
    </row>
    <row r="212" spans="1:12">
      <c r="A212"/>
      <c r="B212"/>
      <c r="C212"/>
      <c r="D212"/>
      <c r="E212"/>
      <c r="F212"/>
      <c r="G212" s="15"/>
      <c r="H212" s="15"/>
      <c r="I212" s="15"/>
      <c r="K212" s="26" t="str">
        <f t="shared" si="4"/>
        <v/>
      </c>
      <c r="L212" s="26" t="s">
        <v>196</v>
      </c>
    </row>
    <row r="213" spans="1:12">
      <c r="A213"/>
      <c r="B213"/>
      <c r="C213"/>
      <c r="D213"/>
      <c r="E213"/>
      <c r="F213"/>
      <c r="G213" s="15"/>
      <c r="H213" s="15"/>
      <c r="I213" s="15"/>
      <c r="K213" s="26" t="str">
        <f t="shared" si="4"/>
        <v/>
      </c>
      <c r="L213" s="26" t="s">
        <v>196</v>
      </c>
    </row>
    <row r="214" spans="1:12">
      <c r="A214"/>
      <c r="B214"/>
      <c r="C214"/>
      <c r="D214"/>
      <c r="E214"/>
      <c r="F214"/>
      <c r="G214" s="15"/>
      <c r="H214" s="15"/>
      <c r="I214" s="15"/>
      <c r="K214" s="26" t="str">
        <f t="shared" si="4"/>
        <v/>
      </c>
      <c r="L214" s="26" t="s">
        <v>196</v>
      </c>
    </row>
    <row r="215" spans="1:12">
      <c r="A215"/>
      <c r="B215"/>
      <c r="C215"/>
      <c r="D215"/>
      <c r="E215"/>
      <c r="F215"/>
      <c r="G215" s="15"/>
      <c r="H215" s="15"/>
      <c r="I215" s="15"/>
      <c r="K215" s="26" t="str">
        <f t="shared" si="4"/>
        <v/>
      </c>
      <c r="L215" s="26" t="s">
        <v>196</v>
      </c>
    </row>
    <row r="216" spans="1:12">
      <c r="A216"/>
      <c r="B216"/>
      <c r="C216"/>
      <c r="D216"/>
      <c r="E216"/>
      <c r="F216"/>
      <c r="G216" s="15"/>
      <c r="H216" s="15"/>
      <c r="I216" s="15"/>
      <c r="K216" s="26" t="str">
        <f t="shared" si="4"/>
        <v/>
      </c>
      <c r="L216" s="26" t="s">
        <v>196</v>
      </c>
    </row>
    <row r="217" spans="1:12">
      <c r="A217"/>
      <c r="B217"/>
      <c r="C217"/>
      <c r="D217"/>
      <c r="E217"/>
      <c r="F217"/>
      <c r="G217" s="15"/>
      <c r="H217" s="15"/>
      <c r="I217" s="15"/>
      <c r="K217" s="26" t="str">
        <f t="shared" si="4"/>
        <v/>
      </c>
      <c r="L217" s="26" t="s">
        <v>196</v>
      </c>
    </row>
    <row r="218" spans="1:12">
      <c r="A218"/>
      <c r="B218"/>
      <c r="C218"/>
      <c r="D218"/>
      <c r="E218"/>
      <c r="F218"/>
      <c r="G218" s="15"/>
      <c r="H218" s="15"/>
      <c r="I218" s="15"/>
      <c r="K218" s="26" t="str">
        <f t="shared" si="4"/>
        <v/>
      </c>
      <c r="L218" s="26" t="s">
        <v>196</v>
      </c>
    </row>
    <row r="219" spans="1:12">
      <c r="A219"/>
      <c r="B219"/>
      <c r="C219"/>
      <c r="D219"/>
      <c r="E219"/>
      <c r="F219"/>
      <c r="G219" s="15"/>
      <c r="H219" s="15"/>
      <c r="I219" s="15"/>
      <c r="K219" s="26" t="str">
        <f t="shared" si="4"/>
        <v/>
      </c>
      <c r="L219" s="26" t="s">
        <v>196</v>
      </c>
    </row>
    <row r="220" spans="1:12">
      <c r="A220"/>
      <c r="B220"/>
      <c r="C220"/>
      <c r="D220"/>
      <c r="E220"/>
      <c r="F220"/>
      <c r="G220" s="15"/>
      <c r="H220" s="15"/>
      <c r="I220" s="15"/>
      <c r="K220" s="26" t="str">
        <f t="shared" si="4"/>
        <v/>
      </c>
      <c r="L220" s="26" t="s">
        <v>196</v>
      </c>
    </row>
    <row r="221" spans="1:12">
      <c r="A221"/>
      <c r="B221"/>
      <c r="C221"/>
      <c r="D221"/>
      <c r="E221"/>
      <c r="F221"/>
      <c r="G221" s="15"/>
      <c r="H221" s="15"/>
      <c r="I221" s="15"/>
      <c r="K221" s="26" t="str">
        <f t="shared" si="4"/>
        <v/>
      </c>
      <c r="L221" s="26" t="s">
        <v>196</v>
      </c>
    </row>
    <row r="222" spans="1:12">
      <c r="A222"/>
      <c r="B222"/>
      <c r="C222"/>
      <c r="D222"/>
      <c r="E222"/>
      <c r="F222"/>
      <c r="G222" s="15"/>
      <c r="H222" s="15"/>
      <c r="I222" s="15"/>
      <c r="K222" s="26" t="str">
        <f t="shared" si="4"/>
        <v/>
      </c>
      <c r="L222" s="26" t="s">
        <v>196</v>
      </c>
    </row>
    <row r="223" spans="1:12">
      <c r="A223"/>
      <c r="B223"/>
      <c r="C223"/>
      <c r="D223"/>
      <c r="E223"/>
      <c r="F223"/>
      <c r="G223" s="15"/>
      <c r="H223" s="15"/>
      <c r="I223" s="15"/>
      <c r="K223" s="26" t="str">
        <f t="shared" si="4"/>
        <v/>
      </c>
      <c r="L223" s="26" t="s">
        <v>196</v>
      </c>
    </row>
    <row r="224" spans="1:12">
      <c r="A224"/>
      <c r="B224"/>
      <c r="C224"/>
      <c r="D224"/>
      <c r="E224"/>
      <c r="F224"/>
      <c r="G224" s="15"/>
      <c r="H224" s="15"/>
      <c r="I224" s="15"/>
      <c r="K224" s="26" t="str">
        <f t="shared" si="4"/>
        <v/>
      </c>
      <c r="L224" s="26" t="s">
        <v>196</v>
      </c>
    </row>
    <row r="225" spans="1:12">
      <c r="A225"/>
      <c r="B225"/>
      <c r="C225"/>
      <c r="D225"/>
      <c r="E225"/>
      <c r="F225"/>
      <c r="G225" s="15"/>
      <c r="H225" s="15"/>
      <c r="I225" s="15"/>
      <c r="K225" s="26" t="str">
        <f t="shared" si="4"/>
        <v/>
      </c>
      <c r="L225" s="26" t="s">
        <v>196</v>
      </c>
    </row>
    <row r="226" spans="1:12">
      <c r="A226"/>
      <c r="B226"/>
      <c r="C226"/>
      <c r="D226"/>
      <c r="E226"/>
      <c r="F226"/>
      <c r="G226" s="15"/>
      <c r="H226" s="15"/>
      <c r="I226" s="15"/>
      <c r="K226" s="26" t="str">
        <f t="shared" si="4"/>
        <v/>
      </c>
      <c r="L226" s="26" t="s">
        <v>196</v>
      </c>
    </row>
    <row r="227" spans="1:12">
      <c r="A227"/>
      <c r="B227"/>
      <c r="C227"/>
      <c r="D227"/>
      <c r="E227"/>
      <c r="F227"/>
      <c r="G227" s="15"/>
      <c r="H227" s="15"/>
      <c r="I227" s="15"/>
      <c r="K227" s="26" t="str">
        <f t="shared" si="4"/>
        <v/>
      </c>
      <c r="L227" s="26" t="s">
        <v>196</v>
      </c>
    </row>
    <row r="228" spans="1:12">
      <c r="A228"/>
      <c r="B228"/>
      <c r="C228"/>
      <c r="D228"/>
      <c r="E228"/>
      <c r="F228"/>
      <c r="G228" s="15"/>
      <c r="H228" s="15"/>
      <c r="I228" s="15"/>
      <c r="K228" s="26" t="str">
        <f t="shared" si="4"/>
        <v/>
      </c>
      <c r="L228" s="26" t="s">
        <v>196</v>
      </c>
    </row>
    <row r="229" spans="1:12">
      <c r="A229"/>
      <c r="B229"/>
      <c r="C229"/>
      <c r="D229"/>
      <c r="E229"/>
      <c r="F229"/>
      <c r="G229" s="15"/>
      <c r="H229" s="15"/>
      <c r="I229" s="15"/>
      <c r="K229" s="26" t="str">
        <f t="shared" si="4"/>
        <v/>
      </c>
      <c r="L229" s="26" t="s">
        <v>196</v>
      </c>
    </row>
    <row r="230" spans="1:12">
      <c r="A230"/>
      <c r="B230"/>
      <c r="C230"/>
      <c r="D230"/>
      <c r="E230"/>
      <c r="F230"/>
      <c r="G230" s="15"/>
      <c r="H230" s="15"/>
      <c r="I230" s="15"/>
      <c r="K230" s="26" t="str">
        <f t="shared" si="4"/>
        <v/>
      </c>
      <c r="L230" s="26" t="s">
        <v>196</v>
      </c>
    </row>
    <row r="231" spans="1:12">
      <c r="A231"/>
      <c r="B231"/>
      <c r="C231"/>
      <c r="D231"/>
      <c r="E231"/>
      <c r="F231"/>
      <c r="G231" s="15"/>
      <c r="H231" s="15"/>
      <c r="I231" s="15"/>
      <c r="K231" s="26" t="str">
        <f t="shared" si="4"/>
        <v/>
      </c>
      <c r="L231" s="26" t="s">
        <v>196</v>
      </c>
    </row>
    <row r="232" spans="1:12">
      <c r="A232"/>
      <c r="B232"/>
      <c r="C232"/>
      <c r="D232"/>
      <c r="E232"/>
      <c r="F232"/>
      <c r="G232" s="15"/>
      <c r="H232" s="15"/>
      <c r="I232" s="15"/>
      <c r="K232" s="26" t="str">
        <f t="shared" si="4"/>
        <v/>
      </c>
      <c r="L232" s="26" t="s">
        <v>196</v>
      </c>
    </row>
    <row r="233" spans="1:12">
      <c r="A233"/>
      <c r="B233"/>
      <c r="C233"/>
      <c r="D233"/>
      <c r="E233"/>
      <c r="F233"/>
      <c r="G233" s="15"/>
      <c r="H233" s="15"/>
      <c r="I233" s="15"/>
      <c r="K233" s="26" t="str">
        <f t="shared" si="4"/>
        <v/>
      </c>
      <c r="L233" s="26" t="s">
        <v>196</v>
      </c>
    </row>
    <row r="234" spans="1:12">
      <c r="A234"/>
      <c r="B234"/>
      <c r="C234"/>
      <c r="D234"/>
      <c r="E234"/>
      <c r="F234"/>
      <c r="G234" s="15"/>
      <c r="H234" s="15"/>
      <c r="I234" s="15"/>
      <c r="K234" s="26" t="str">
        <f t="shared" si="4"/>
        <v/>
      </c>
      <c r="L234" s="26" t="s">
        <v>196</v>
      </c>
    </row>
    <row r="235" spans="1:12">
      <c r="A235"/>
      <c r="B235"/>
      <c r="C235"/>
      <c r="D235"/>
      <c r="E235"/>
      <c r="F235"/>
      <c r="G235" s="15"/>
      <c r="H235" s="15"/>
      <c r="I235" s="15"/>
      <c r="K235" s="26" t="str">
        <f t="shared" si="4"/>
        <v/>
      </c>
      <c r="L235" s="26" t="s">
        <v>196</v>
      </c>
    </row>
    <row r="236" spans="1:12">
      <c r="A236"/>
      <c r="B236"/>
      <c r="C236"/>
      <c r="D236"/>
      <c r="E236"/>
      <c r="F236"/>
      <c r="G236" s="15"/>
      <c r="H236" s="15"/>
      <c r="I236" s="15"/>
      <c r="K236" s="26" t="str">
        <f t="shared" si="4"/>
        <v/>
      </c>
      <c r="L236" s="26" t="s">
        <v>196</v>
      </c>
    </row>
    <row r="237" spans="1:12">
      <c r="A237"/>
      <c r="B237"/>
      <c r="C237"/>
      <c r="D237"/>
      <c r="E237"/>
      <c r="F237"/>
      <c r="G237" s="15"/>
      <c r="H237" s="15"/>
      <c r="I237" s="15"/>
      <c r="K237" s="26" t="str">
        <f t="shared" si="4"/>
        <v/>
      </c>
      <c r="L237" s="26" t="s">
        <v>196</v>
      </c>
    </row>
    <row r="238" spans="1:12">
      <c r="A238"/>
      <c r="B238"/>
      <c r="C238"/>
      <c r="D238"/>
      <c r="E238"/>
      <c r="F238"/>
      <c r="G238" s="15"/>
      <c r="H238" s="15"/>
      <c r="I238" s="15"/>
      <c r="K238" s="26" t="str">
        <f t="shared" si="4"/>
        <v/>
      </c>
      <c r="L238" s="26" t="s">
        <v>196</v>
      </c>
    </row>
    <row r="239" spans="1:12">
      <c r="A239"/>
      <c r="B239"/>
      <c r="C239"/>
      <c r="D239"/>
      <c r="E239"/>
      <c r="F239"/>
      <c r="G239" s="15"/>
      <c r="H239" s="15"/>
      <c r="I239" s="15"/>
      <c r="K239" s="26" t="str">
        <f t="shared" si="4"/>
        <v/>
      </c>
      <c r="L239" s="26" t="s">
        <v>196</v>
      </c>
    </row>
    <row r="240" spans="1:12">
      <c r="A240"/>
      <c r="B240"/>
      <c r="C240"/>
      <c r="D240"/>
      <c r="E240"/>
      <c r="F240"/>
      <c r="G240" s="15"/>
      <c r="H240" s="15"/>
      <c r="I240" s="15"/>
      <c r="K240" s="26" t="str">
        <f t="shared" si="4"/>
        <v/>
      </c>
      <c r="L240" s="26" t="s">
        <v>196</v>
      </c>
    </row>
    <row r="241" spans="1:12">
      <c r="A241"/>
      <c r="B241"/>
      <c r="C241"/>
      <c r="D241"/>
      <c r="E241"/>
      <c r="F241"/>
      <c r="G241" s="15"/>
      <c r="H241" s="15"/>
      <c r="I241" s="15"/>
      <c r="K241" s="26" t="str">
        <f t="shared" si="4"/>
        <v/>
      </c>
      <c r="L241" s="26" t="s">
        <v>196</v>
      </c>
    </row>
    <row r="242" spans="1:12">
      <c r="A242"/>
      <c r="B242"/>
      <c r="C242"/>
      <c r="D242"/>
      <c r="E242"/>
      <c r="F242"/>
      <c r="G242" s="15"/>
      <c r="H242" s="15"/>
      <c r="I242" s="15"/>
      <c r="K242" s="26" t="str">
        <f t="shared" si="4"/>
        <v/>
      </c>
      <c r="L242" s="26" t="s">
        <v>196</v>
      </c>
    </row>
    <row r="243" spans="1:12">
      <c r="A243"/>
      <c r="B243"/>
      <c r="C243"/>
      <c r="D243"/>
      <c r="E243"/>
      <c r="F243"/>
      <c r="G243" s="15"/>
      <c r="H243" s="15"/>
      <c r="I243" s="15"/>
      <c r="K243" s="26" t="str">
        <f t="shared" si="4"/>
        <v/>
      </c>
      <c r="L243" s="26" t="s">
        <v>196</v>
      </c>
    </row>
    <row r="244" spans="1:12">
      <c r="A244"/>
      <c r="B244"/>
      <c r="C244"/>
      <c r="D244"/>
      <c r="E244"/>
      <c r="F244"/>
      <c r="G244" s="15"/>
      <c r="H244" s="15"/>
      <c r="I244" s="15"/>
      <c r="K244" s="26" t="str">
        <f t="shared" si="4"/>
        <v/>
      </c>
      <c r="L244" s="26" t="s">
        <v>196</v>
      </c>
    </row>
    <row r="245" spans="1:12">
      <c r="A245"/>
      <c r="B245"/>
      <c r="C245"/>
      <c r="D245"/>
      <c r="E245"/>
      <c r="F245"/>
      <c r="G245" s="15"/>
      <c r="H245" s="15"/>
      <c r="I245" s="15"/>
      <c r="K245" s="26" t="str">
        <f t="shared" si="4"/>
        <v/>
      </c>
      <c r="L245" s="26" t="s">
        <v>196</v>
      </c>
    </row>
    <row r="246" spans="1:12">
      <c r="A246"/>
      <c r="B246"/>
      <c r="C246"/>
      <c r="D246"/>
      <c r="E246"/>
      <c r="F246"/>
      <c r="G246" s="15"/>
      <c r="H246" s="15"/>
      <c r="I246" s="15"/>
      <c r="K246" s="26" t="str">
        <f t="shared" si="4"/>
        <v/>
      </c>
      <c r="L246" s="26" t="s">
        <v>196</v>
      </c>
    </row>
    <row r="247" spans="1:12">
      <c r="A247"/>
      <c r="B247"/>
      <c r="C247"/>
      <c r="D247"/>
      <c r="E247"/>
      <c r="F247"/>
      <c r="G247" s="15"/>
      <c r="H247" s="15"/>
      <c r="I247" s="15"/>
      <c r="K247" s="26" t="str">
        <f t="shared" si="4"/>
        <v/>
      </c>
      <c r="L247" s="26" t="s">
        <v>196</v>
      </c>
    </row>
    <row r="248" spans="1:12">
      <c r="A248"/>
      <c r="B248"/>
      <c r="C248"/>
      <c r="D248"/>
      <c r="E248"/>
      <c r="F248"/>
      <c r="G248" s="15"/>
      <c r="H248" s="15"/>
      <c r="I248" s="15"/>
      <c r="K248" s="26" t="str">
        <f t="shared" si="4"/>
        <v/>
      </c>
      <c r="L248" s="26" t="s">
        <v>196</v>
      </c>
    </row>
    <row r="249" spans="1:12">
      <c r="A249"/>
      <c r="B249"/>
      <c r="C249"/>
      <c r="D249"/>
      <c r="E249"/>
      <c r="F249"/>
      <c r="G249" s="15"/>
      <c r="H249" s="15"/>
      <c r="I249" s="15"/>
      <c r="K249" s="26" t="str">
        <f t="shared" si="4"/>
        <v/>
      </c>
      <c r="L249" s="26" t="s">
        <v>196</v>
      </c>
    </row>
    <row r="250" spans="1:12">
      <c r="A250"/>
      <c r="B250"/>
      <c r="C250"/>
      <c r="D250"/>
      <c r="E250"/>
      <c r="F250"/>
      <c r="G250" s="15"/>
      <c r="H250" s="15"/>
      <c r="I250" s="15"/>
      <c r="K250" s="26" t="str">
        <f t="shared" si="4"/>
        <v/>
      </c>
      <c r="L250" s="26" t="s">
        <v>196</v>
      </c>
    </row>
    <row r="251" spans="1:12">
      <c r="A251"/>
      <c r="B251"/>
      <c r="C251"/>
      <c r="D251"/>
      <c r="E251"/>
      <c r="F251"/>
      <c r="G251" s="15"/>
      <c r="H251" s="15"/>
      <c r="I251" s="15"/>
      <c r="K251" s="26" t="str">
        <f t="shared" si="4"/>
        <v/>
      </c>
      <c r="L251" s="26" t="s">
        <v>196</v>
      </c>
    </row>
    <row r="252" spans="1:12">
      <c r="A252"/>
      <c r="B252"/>
      <c r="C252"/>
      <c r="D252"/>
      <c r="E252"/>
      <c r="F252"/>
      <c r="G252" s="15"/>
      <c r="H252" s="15"/>
      <c r="I252" s="15"/>
      <c r="K252" s="26" t="str">
        <f t="shared" si="4"/>
        <v/>
      </c>
      <c r="L252" s="26" t="s">
        <v>196</v>
      </c>
    </row>
    <row r="253" spans="1:12">
      <c r="A253"/>
      <c r="B253"/>
      <c r="C253"/>
      <c r="D253"/>
      <c r="E253"/>
      <c r="F253"/>
      <c r="G253" s="15"/>
      <c r="H253" s="15"/>
      <c r="I253" s="15"/>
      <c r="K253" s="26" t="str">
        <f t="shared" si="4"/>
        <v/>
      </c>
      <c r="L253" s="26" t="s">
        <v>196</v>
      </c>
    </row>
    <row r="254" spans="1:12">
      <c r="A254"/>
      <c r="B254"/>
      <c r="C254"/>
      <c r="D254"/>
      <c r="E254"/>
      <c r="F254"/>
      <c r="G254" s="15"/>
      <c r="H254" s="15"/>
      <c r="I254" s="15"/>
      <c r="K254" s="26" t="str">
        <f t="shared" si="4"/>
        <v/>
      </c>
      <c r="L254" s="26" t="s">
        <v>196</v>
      </c>
    </row>
    <row r="255" spans="1:12">
      <c r="A255"/>
      <c r="B255"/>
      <c r="C255"/>
      <c r="D255"/>
      <c r="E255"/>
      <c r="F255"/>
      <c r="G255" s="15"/>
      <c r="H255" s="15"/>
      <c r="I255" s="15"/>
      <c r="K255" s="26" t="str">
        <f t="shared" si="4"/>
        <v/>
      </c>
      <c r="L255" s="26" t="s">
        <v>196</v>
      </c>
    </row>
    <row r="256" spans="1:12">
      <c r="A256"/>
      <c r="B256"/>
      <c r="C256"/>
      <c r="D256"/>
      <c r="E256"/>
      <c r="F256"/>
      <c r="G256" s="15"/>
      <c r="H256" s="15"/>
      <c r="I256" s="15"/>
      <c r="K256" s="26" t="str">
        <f t="shared" si="4"/>
        <v/>
      </c>
      <c r="L256" s="26" t="s">
        <v>196</v>
      </c>
    </row>
    <row r="257" spans="1:12">
      <c r="A257"/>
      <c r="B257"/>
      <c r="C257"/>
      <c r="D257"/>
      <c r="E257"/>
      <c r="F257"/>
      <c r="G257" s="15"/>
      <c r="H257" s="15"/>
      <c r="I257" s="15"/>
      <c r="K257" s="26" t="str">
        <f t="shared" si="4"/>
        <v/>
      </c>
      <c r="L257" s="26" t="s">
        <v>196</v>
      </c>
    </row>
    <row r="258" spans="1:12">
      <c r="A258"/>
      <c r="B258"/>
      <c r="C258"/>
      <c r="D258"/>
      <c r="E258"/>
      <c r="F258"/>
      <c r="G258" s="15"/>
      <c r="H258" s="15"/>
      <c r="I258" s="15"/>
      <c r="K258" s="26" t="str">
        <f t="shared" si="4"/>
        <v/>
      </c>
      <c r="L258" s="26" t="s">
        <v>196</v>
      </c>
    </row>
    <row r="259" spans="1:12">
      <c r="A259"/>
      <c r="B259"/>
      <c r="C259"/>
      <c r="D259"/>
      <c r="E259"/>
      <c r="F259"/>
      <c r="G259" s="15"/>
      <c r="H259" s="15"/>
      <c r="I259" s="15"/>
      <c r="K259" s="26" t="str">
        <f t="shared" si="4"/>
        <v/>
      </c>
      <c r="L259" s="26" t="s">
        <v>196</v>
      </c>
    </row>
    <row r="260" spans="1:12">
      <c r="A260"/>
      <c r="B260"/>
      <c r="C260"/>
      <c r="D260"/>
      <c r="E260"/>
      <c r="F260"/>
      <c r="G260" s="15"/>
      <c r="H260" s="15"/>
      <c r="I260" s="15"/>
      <c r="K260" s="26" t="str">
        <f t="shared" si="4"/>
        <v/>
      </c>
      <c r="L260" s="26" t="s">
        <v>196</v>
      </c>
    </row>
    <row r="261" spans="1:12">
      <c r="A261"/>
      <c r="B261"/>
      <c r="C261"/>
      <c r="D261"/>
      <c r="E261"/>
      <c r="F261"/>
      <c r="G261" s="15"/>
      <c r="H261" s="15"/>
      <c r="I261" s="15"/>
      <c r="K261" s="26" t="str">
        <f t="shared" si="4"/>
        <v/>
      </c>
      <c r="L261" s="26" t="s">
        <v>196</v>
      </c>
    </row>
    <row r="262" spans="1:12">
      <c r="A262"/>
      <c r="B262"/>
      <c r="C262"/>
      <c r="D262"/>
      <c r="E262"/>
      <c r="F262"/>
      <c r="G262" s="15"/>
      <c r="H262" s="15"/>
      <c r="I262" s="15"/>
      <c r="K262" s="26" t="str">
        <f t="shared" si="4"/>
        <v/>
      </c>
      <c r="L262" s="26" t="s">
        <v>196</v>
      </c>
    </row>
    <row r="263" spans="1:12">
      <c r="A263"/>
      <c r="B263"/>
      <c r="C263"/>
      <c r="D263"/>
      <c r="E263"/>
      <c r="F263"/>
      <c r="G263" s="15"/>
      <c r="H263" s="15"/>
      <c r="I263" s="15"/>
      <c r="K263" s="26" t="str">
        <f t="shared" si="4"/>
        <v/>
      </c>
      <c r="L263" s="26" t="s">
        <v>196</v>
      </c>
    </row>
    <row r="264" spans="1:12">
      <c r="A264"/>
      <c r="B264"/>
      <c r="C264"/>
      <c r="D264"/>
      <c r="E264"/>
      <c r="F264"/>
      <c r="G264" s="15"/>
      <c r="H264" s="15"/>
      <c r="I264" s="15"/>
      <c r="K264" s="26" t="str">
        <f t="shared" si="4"/>
        <v/>
      </c>
      <c r="L264" s="26" t="s">
        <v>196</v>
      </c>
    </row>
    <row r="265" spans="1:12">
      <c r="A265"/>
      <c r="B265"/>
      <c r="C265"/>
      <c r="D265"/>
      <c r="E265"/>
      <c r="F265"/>
      <c r="G265" s="15"/>
      <c r="H265" s="15"/>
      <c r="I265" s="15"/>
      <c r="K265" s="26" t="str">
        <f t="shared" si="4"/>
        <v/>
      </c>
      <c r="L265" s="26" t="s">
        <v>196</v>
      </c>
    </row>
    <row r="266" spans="1:12">
      <c r="A266"/>
      <c r="B266"/>
      <c r="C266"/>
      <c r="D266"/>
      <c r="E266"/>
      <c r="F266"/>
      <c r="G266" s="15"/>
      <c r="H266" s="15"/>
      <c r="I266" s="15"/>
      <c r="K266" s="26" t="str">
        <f t="shared" si="4"/>
        <v/>
      </c>
      <c r="L266" s="26" t="s">
        <v>196</v>
      </c>
    </row>
    <row r="267" spans="1:12">
      <c r="A267"/>
      <c r="B267"/>
      <c r="C267"/>
      <c r="D267"/>
      <c r="E267"/>
      <c r="F267"/>
      <c r="G267" s="15"/>
      <c r="H267" s="15"/>
      <c r="I267" s="15"/>
      <c r="K267" s="26" t="str">
        <f t="shared" si="4"/>
        <v/>
      </c>
      <c r="L267" s="26" t="s">
        <v>196</v>
      </c>
    </row>
    <row r="268" spans="1:12">
      <c r="A268"/>
      <c r="B268"/>
      <c r="C268"/>
      <c r="D268"/>
      <c r="E268"/>
      <c r="F268"/>
      <c r="G268" s="15"/>
      <c r="H268" s="15"/>
      <c r="I268" s="15"/>
      <c r="K268" s="26" t="str">
        <f t="shared" ref="K268:K331" si="5">LEFT(F268,4)</f>
        <v/>
      </c>
      <c r="L268" s="26" t="s">
        <v>196</v>
      </c>
    </row>
    <row r="269" spans="1:12">
      <c r="A269"/>
      <c r="B269"/>
      <c r="C269"/>
      <c r="D269"/>
      <c r="E269"/>
      <c r="F269"/>
      <c r="G269" s="15"/>
      <c r="H269" s="15"/>
      <c r="I269" s="15"/>
      <c r="K269" s="26" t="str">
        <f t="shared" si="5"/>
        <v/>
      </c>
      <c r="L269" s="26" t="s">
        <v>196</v>
      </c>
    </row>
    <row r="270" spans="1:12">
      <c r="A270"/>
      <c r="B270"/>
      <c r="C270"/>
      <c r="D270"/>
      <c r="E270"/>
      <c r="F270"/>
      <c r="G270" s="15"/>
      <c r="H270" s="15"/>
      <c r="I270" s="15"/>
      <c r="K270" s="26" t="str">
        <f t="shared" si="5"/>
        <v/>
      </c>
      <c r="L270" s="26" t="s">
        <v>196</v>
      </c>
    </row>
    <row r="271" spans="1:12">
      <c r="A271"/>
      <c r="B271"/>
      <c r="C271"/>
      <c r="D271"/>
      <c r="E271"/>
      <c r="F271"/>
      <c r="G271" s="15"/>
      <c r="H271" s="15"/>
      <c r="I271" s="15"/>
      <c r="K271" s="26" t="str">
        <f t="shared" si="5"/>
        <v/>
      </c>
      <c r="L271" s="26" t="s">
        <v>196</v>
      </c>
    </row>
    <row r="272" spans="1:12">
      <c r="A272"/>
      <c r="B272"/>
      <c r="C272"/>
      <c r="D272"/>
      <c r="E272"/>
      <c r="F272"/>
      <c r="G272" s="15"/>
      <c r="H272" s="15"/>
      <c r="I272" s="15"/>
      <c r="K272" s="26" t="str">
        <f t="shared" si="5"/>
        <v/>
      </c>
      <c r="L272" s="26" t="s">
        <v>196</v>
      </c>
    </row>
    <row r="273" spans="1:12">
      <c r="A273"/>
      <c r="B273"/>
      <c r="C273"/>
      <c r="D273"/>
      <c r="E273"/>
      <c r="F273"/>
      <c r="G273" s="15"/>
      <c r="H273" s="15"/>
      <c r="I273" s="15"/>
      <c r="K273" s="26" t="str">
        <f t="shared" si="5"/>
        <v/>
      </c>
      <c r="L273" s="26" t="s">
        <v>196</v>
      </c>
    </row>
    <row r="274" spans="1:12">
      <c r="A274"/>
      <c r="B274"/>
      <c r="C274"/>
      <c r="D274"/>
      <c r="E274"/>
      <c r="F274"/>
      <c r="G274" s="15"/>
      <c r="H274" s="15"/>
      <c r="I274" s="15"/>
      <c r="K274" s="26" t="str">
        <f t="shared" si="5"/>
        <v/>
      </c>
      <c r="L274" s="26" t="s">
        <v>196</v>
      </c>
    </row>
    <row r="275" spans="1:12">
      <c r="A275"/>
      <c r="B275"/>
      <c r="C275"/>
      <c r="D275"/>
      <c r="E275"/>
      <c r="F275"/>
      <c r="G275" s="15"/>
      <c r="H275" s="15"/>
      <c r="I275" s="15"/>
      <c r="K275" s="26" t="str">
        <f t="shared" si="5"/>
        <v/>
      </c>
      <c r="L275" s="26" t="s">
        <v>196</v>
      </c>
    </row>
    <row r="276" spans="1:12">
      <c r="A276"/>
      <c r="B276"/>
      <c r="C276"/>
      <c r="D276"/>
      <c r="E276"/>
      <c r="F276"/>
      <c r="G276" s="15"/>
      <c r="H276" s="15"/>
      <c r="I276" s="15"/>
      <c r="K276" s="26" t="str">
        <f t="shared" si="5"/>
        <v/>
      </c>
      <c r="L276" s="26" t="s">
        <v>196</v>
      </c>
    </row>
    <row r="277" spans="1:12">
      <c r="A277"/>
      <c r="B277"/>
      <c r="C277"/>
      <c r="D277"/>
      <c r="E277"/>
      <c r="F277"/>
      <c r="G277" s="15"/>
      <c r="H277" s="15"/>
      <c r="I277" s="15"/>
      <c r="K277" s="26" t="str">
        <f t="shared" si="5"/>
        <v/>
      </c>
      <c r="L277" s="26" t="s">
        <v>196</v>
      </c>
    </row>
    <row r="278" spans="1:12">
      <c r="A278"/>
      <c r="B278"/>
      <c r="C278"/>
      <c r="D278"/>
      <c r="E278"/>
      <c r="F278"/>
      <c r="G278" s="15"/>
      <c r="H278" s="15"/>
      <c r="I278" s="15"/>
      <c r="K278" s="26" t="str">
        <f t="shared" si="5"/>
        <v/>
      </c>
      <c r="L278" s="26" t="s">
        <v>196</v>
      </c>
    </row>
    <row r="279" spans="1:12">
      <c r="A279"/>
      <c r="B279"/>
      <c r="C279"/>
      <c r="D279"/>
      <c r="E279"/>
      <c r="F279"/>
      <c r="G279" s="15"/>
      <c r="H279" s="15"/>
      <c r="I279" s="15"/>
      <c r="K279" s="26" t="str">
        <f t="shared" si="5"/>
        <v/>
      </c>
      <c r="L279" s="26" t="s">
        <v>196</v>
      </c>
    </row>
    <row r="280" spans="1:12">
      <c r="A280"/>
      <c r="B280"/>
      <c r="C280"/>
      <c r="D280"/>
      <c r="E280"/>
      <c r="F280"/>
      <c r="G280" s="15"/>
      <c r="H280" s="15"/>
      <c r="I280" s="15"/>
      <c r="K280" s="26" t="str">
        <f t="shared" si="5"/>
        <v/>
      </c>
      <c r="L280" s="26" t="s">
        <v>196</v>
      </c>
    </row>
    <row r="281" spans="1:12">
      <c r="A281"/>
      <c r="B281"/>
      <c r="C281"/>
      <c r="D281"/>
      <c r="E281"/>
      <c r="F281"/>
      <c r="G281" s="15"/>
      <c r="H281" s="15"/>
      <c r="I281" s="15"/>
      <c r="K281" s="26" t="str">
        <f t="shared" si="5"/>
        <v/>
      </c>
      <c r="L281" s="26" t="s">
        <v>196</v>
      </c>
    </row>
    <row r="282" spans="1:12">
      <c r="A282"/>
      <c r="B282"/>
      <c r="C282"/>
      <c r="D282"/>
      <c r="E282"/>
      <c r="F282"/>
      <c r="G282" s="15"/>
      <c r="H282" s="15"/>
      <c r="I282" s="15"/>
      <c r="K282" s="26" t="str">
        <f t="shared" si="5"/>
        <v/>
      </c>
      <c r="L282" s="26" t="s">
        <v>196</v>
      </c>
    </row>
    <row r="283" spans="1:12">
      <c r="A283"/>
      <c r="B283"/>
      <c r="C283"/>
      <c r="D283"/>
      <c r="E283"/>
      <c r="F283"/>
      <c r="G283" s="15"/>
      <c r="H283" s="15"/>
      <c r="I283" s="15"/>
      <c r="K283" s="26" t="str">
        <f t="shared" si="5"/>
        <v/>
      </c>
      <c r="L283" s="26" t="s">
        <v>196</v>
      </c>
    </row>
    <row r="284" spans="1:12">
      <c r="A284"/>
      <c r="B284"/>
      <c r="C284"/>
      <c r="D284"/>
      <c r="E284"/>
      <c r="F284"/>
      <c r="G284" s="15"/>
      <c r="H284" s="15"/>
      <c r="I284" s="15"/>
      <c r="K284" s="26" t="str">
        <f t="shared" si="5"/>
        <v/>
      </c>
      <c r="L284" s="26" t="s">
        <v>196</v>
      </c>
    </row>
    <row r="285" spans="1:12">
      <c r="A285"/>
      <c r="B285"/>
      <c r="C285"/>
      <c r="D285"/>
      <c r="E285"/>
      <c r="F285"/>
      <c r="G285" s="15"/>
      <c r="H285" s="15"/>
      <c r="I285" s="15"/>
      <c r="K285" s="26" t="str">
        <f t="shared" si="5"/>
        <v/>
      </c>
      <c r="L285" s="26" t="s">
        <v>196</v>
      </c>
    </row>
    <row r="286" spans="1:12">
      <c r="A286"/>
      <c r="B286"/>
      <c r="C286"/>
      <c r="D286"/>
      <c r="E286"/>
      <c r="F286"/>
      <c r="G286" s="15"/>
      <c r="H286" s="15"/>
      <c r="I286" s="15"/>
      <c r="K286" s="26" t="str">
        <f t="shared" si="5"/>
        <v/>
      </c>
      <c r="L286" s="26" t="s">
        <v>196</v>
      </c>
    </row>
    <row r="287" spans="1:12">
      <c r="A287"/>
      <c r="B287"/>
      <c r="C287"/>
      <c r="D287"/>
      <c r="E287"/>
      <c r="F287"/>
      <c r="G287" s="15"/>
      <c r="H287" s="15"/>
      <c r="I287" s="15"/>
      <c r="K287" s="26" t="str">
        <f t="shared" si="5"/>
        <v/>
      </c>
      <c r="L287" s="26" t="s">
        <v>196</v>
      </c>
    </row>
    <row r="288" spans="1:12">
      <c r="A288"/>
      <c r="B288"/>
      <c r="C288"/>
      <c r="D288"/>
      <c r="E288"/>
      <c r="F288"/>
      <c r="G288" s="15"/>
      <c r="H288" s="15"/>
      <c r="I288" s="15"/>
      <c r="K288" s="26" t="str">
        <f t="shared" si="5"/>
        <v/>
      </c>
      <c r="L288" s="26" t="s">
        <v>196</v>
      </c>
    </row>
    <row r="289" spans="1:12">
      <c r="A289"/>
      <c r="B289"/>
      <c r="C289"/>
      <c r="D289"/>
      <c r="E289"/>
      <c r="F289"/>
      <c r="G289" s="15"/>
      <c r="H289" s="15"/>
      <c r="I289" s="15"/>
      <c r="K289" s="26" t="str">
        <f t="shared" si="5"/>
        <v/>
      </c>
      <c r="L289" s="26" t="s">
        <v>196</v>
      </c>
    </row>
    <row r="290" spans="1:12">
      <c r="A290"/>
      <c r="B290"/>
      <c r="C290"/>
      <c r="D290"/>
      <c r="E290"/>
      <c r="F290"/>
      <c r="G290" s="15"/>
      <c r="H290" s="15"/>
      <c r="I290" s="15"/>
      <c r="K290" s="26" t="str">
        <f t="shared" si="5"/>
        <v/>
      </c>
      <c r="L290" s="26" t="s">
        <v>196</v>
      </c>
    </row>
    <row r="291" spans="1:12">
      <c r="A291"/>
      <c r="B291"/>
      <c r="C291"/>
      <c r="D291"/>
      <c r="E291"/>
      <c r="F291"/>
      <c r="G291" s="15"/>
      <c r="H291" s="15"/>
      <c r="I291" s="15"/>
      <c r="K291" s="26" t="str">
        <f t="shared" si="5"/>
        <v/>
      </c>
      <c r="L291" s="26" t="s">
        <v>196</v>
      </c>
    </row>
    <row r="292" spans="1:12">
      <c r="A292"/>
      <c r="B292"/>
      <c r="C292"/>
      <c r="D292"/>
      <c r="E292"/>
      <c r="F292"/>
      <c r="G292" s="15"/>
      <c r="H292" s="15"/>
      <c r="I292" s="15"/>
      <c r="K292" s="26" t="str">
        <f t="shared" si="5"/>
        <v/>
      </c>
      <c r="L292" s="26" t="s">
        <v>196</v>
      </c>
    </row>
    <row r="293" spans="1:12">
      <c r="A293"/>
      <c r="B293"/>
      <c r="C293"/>
      <c r="D293"/>
      <c r="E293"/>
      <c r="F293"/>
      <c r="G293" s="15"/>
      <c r="H293" s="15"/>
      <c r="I293" s="15"/>
      <c r="K293" s="26" t="str">
        <f t="shared" si="5"/>
        <v/>
      </c>
      <c r="L293" s="26" t="s">
        <v>196</v>
      </c>
    </row>
    <row r="294" spans="1:12">
      <c r="A294"/>
      <c r="B294"/>
      <c r="C294"/>
      <c r="D294"/>
      <c r="E294"/>
      <c r="F294"/>
      <c r="G294" s="15"/>
      <c r="H294" s="15"/>
      <c r="I294" s="15"/>
      <c r="K294" s="26" t="str">
        <f t="shared" si="5"/>
        <v/>
      </c>
      <c r="L294" s="26" t="s">
        <v>196</v>
      </c>
    </row>
    <row r="295" spans="1:12">
      <c r="A295"/>
      <c r="B295"/>
      <c r="C295"/>
      <c r="D295"/>
      <c r="E295"/>
      <c r="F295"/>
      <c r="G295" s="15"/>
      <c r="H295" s="15"/>
      <c r="I295" s="15"/>
      <c r="K295" s="26" t="str">
        <f t="shared" si="5"/>
        <v/>
      </c>
      <c r="L295" s="26" t="s">
        <v>196</v>
      </c>
    </row>
    <row r="296" spans="1:12">
      <c r="A296"/>
      <c r="B296"/>
      <c r="C296"/>
      <c r="D296"/>
      <c r="E296"/>
      <c r="F296"/>
      <c r="G296" s="15"/>
      <c r="H296" s="15"/>
      <c r="I296" s="15"/>
      <c r="K296" s="26" t="str">
        <f t="shared" si="5"/>
        <v/>
      </c>
      <c r="L296" s="26" t="s">
        <v>196</v>
      </c>
    </row>
    <row r="297" spans="1:12">
      <c r="A297"/>
      <c r="B297"/>
      <c r="C297"/>
      <c r="D297"/>
      <c r="E297"/>
      <c r="F297"/>
      <c r="G297" s="15"/>
      <c r="H297" s="15"/>
      <c r="I297" s="15"/>
      <c r="K297" s="26" t="str">
        <f t="shared" si="5"/>
        <v/>
      </c>
      <c r="L297" s="26" t="s">
        <v>196</v>
      </c>
    </row>
    <row r="298" spans="1:12">
      <c r="A298"/>
      <c r="B298"/>
      <c r="C298"/>
      <c r="D298"/>
      <c r="E298"/>
      <c r="F298"/>
      <c r="G298" s="15"/>
      <c r="H298" s="15"/>
      <c r="I298" s="15"/>
      <c r="K298" s="26" t="str">
        <f t="shared" si="5"/>
        <v/>
      </c>
      <c r="L298" s="26" t="s">
        <v>196</v>
      </c>
    </row>
    <row r="299" spans="1:12">
      <c r="A299"/>
      <c r="B299"/>
      <c r="C299"/>
      <c r="D299"/>
      <c r="E299"/>
      <c r="F299"/>
      <c r="G299" s="15"/>
      <c r="H299" s="15"/>
      <c r="I299" s="15"/>
      <c r="K299" s="26" t="str">
        <f t="shared" si="5"/>
        <v/>
      </c>
      <c r="L299" s="26" t="s">
        <v>196</v>
      </c>
    </row>
    <row r="300" spans="1:12">
      <c r="A300"/>
      <c r="B300"/>
      <c r="C300"/>
      <c r="D300"/>
      <c r="E300"/>
      <c r="F300"/>
      <c r="G300" s="15"/>
      <c r="H300" s="15"/>
      <c r="I300" s="15"/>
      <c r="K300" s="26" t="str">
        <f t="shared" si="5"/>
        <v/>
      </c>
      <c r="L300" s="26" t="s">
        <v>196</v>
      </c>
    </row>
    <row r="301" spans="1:12">
      <c r="A301"/>
      <c r="B301"/>
      <c r="C301"/>
      <c r="D301"/>
      <c r="E301"/>
      <c r="F301"/>
      <c r="G301" s="15"/>
      <c r="H301" s="15"/>
      <c r="I301" s="15"/>
      <c r="K301" s="26" t="str">
        <f t="shared" si="5"/>
        <v/>
      </c>
      <c r="L301" s="26" t="s">
        <v>196</v>
      </c>
    </row>
    <row r="302" spans="1:12">
      <c r="A302"/>
      <c r="B302"/>
      <c r="C302"/>
      <c r="D302"/>
      <c r="E302"/>
      <c r="F302"/>
      <c r="G302" s="15"/>
      <c r="H302" s="15"/>
      <c r="I302" s="15"/>
      <c r="K302" s="26" t="str">
        <f t="shared" si="5"/>
        <v/>
      </c>
      <c r="L302" s="26" t="s">
        <v>196</v>
      </c>
    </row>
    <row r="303" spans="1:12">
      <c r="A303"/>
      <c r="B303"/>
      <c r="C303"/>
      <c r="D303"/>
      <c r="E303"/>
      <c r="F303"/>
      <c r="G303" s="15"/>
      <c r="H303" s="15"/>
      <c r="I303" s="15"/>
      <c r="K303" s="26" t="str">
        <f t="shared" si="5"/>
        <v/>
      </c>
      <c r="L303" s="26" t="s">
        <v>196</v>
      </c>
    </row>
    <row r="304" spans="1:12">
      <c r="A304"/>
      <c r="B304"/>
      <c r="C304"/>
      <c r="D304"/>
      <c r="E304"/>
      <c r="F304"/>
      <c r="G304" s="15"/>
      <c r="H304" s="15"/>
      <c r="I304" s="15"/>
      <c r="K304" s="26" t="str">
        <f t="shared" si="5"/>
        <v/>
      </c>
      <c r="L304" s="26" t="s">
        <v>196</v>
      </c>
    </row>
    <row r="305" spans="1:12">
      <c r="A305"/>
      <c r="B305"/>
      <c r="C305"/>
      <c r="D305"/>
      <c r="E305"/>
      <c r="F305"/>
      <c r="G305" s="15"/>
      <c r="H305" s="15"/>
      <c r="I305" s="15"/>
      <c r="K305" s="26" t="str">
        <f t="shared" si="5"/>
        <v/>
      </c>
      <c r="L305" s="26" t="s">
        <v>196</v>
      </c>
    </row>
    <row r="306" spans="1:12">
      <c r="A306"/>
      <c r="B306"/>
      <c r="C306"/>
      <c r="D306"/>
      <c r="E306"/>
      <c r="F306"/>
      <c r="G306" s="15"/>
      <c r="H306" s="15"/>
      <c r="I306" s="15"/>
      <c r="K306" s="26" t="str">
        <f t="shared" si="5"/>
        <v/>
      </c>
      <c r="L306" s="26" t="s">
        <v>196</v>
      </c>
    </row>
    <row r="307" spans="1:12">
      <c r="A307"/>
      <c r="B307"/>
      <c r="C307"/>
      <c r="D307"/>
      <c r="E307"/>
      <c r="F307"/>
      <c r="G307" s="15"/>
      <c r="H307" s="15"/>
      <c r="I307" s="15"/>
      <c r="K307" s="26" t="str">
        <f t="shared" si="5"/>
        <v/>
      </c>
      <c r="L307" s="26" t="s">
        <v>196</v>
      </c>
    </row>
    <row r="308" spans="1:12">
      <c r="A308"/>
      <c r="B308"/>
      <c r="C308"/>
      <c r="D308"/>
      <c r="E308"/>
      <c r="F308"/>
      <c r="G308" s="15"/>
      <c r="H308" s="15"/>
      <c r="I308" s="15"/>
      <c r="K308" s="26" t="str">
        <f t="shared" si="5"/>
        <v/>
      </c>
      <c r="L308" s="26" t="s">
        <v>196</v>
      </c>
    </row>
    <row r="309" spans="1:12">
      <c r="A309"/>
      <c r="B309"/>
      <c r="C309"/>
      <c r="D309"/>
      <c r="E309"/>
      <c r="F309"/>
      <c r="G309" s="15"/>
      <c r="H309" s="15"/>
      <c r="I309" s="15"/>
      <c r="K309" s="26" t="str">
        <f t="shared" si="5"/>
        <v/>
      </c>
      <c r="L309" s="26" t="s">
        <v>196</v>
      </c>
    </row>
    <row r="310" spans="1:12">
      <c r="A310"/>
      <c r="B310"/>
      <c r="C310"/>
      <c r="D310"/>
      <c r="E310"/>
      <c r="F310"/>
      <c r="G310" s="15"/>
      <c r="H310" s="15"/>
      <c r="I310" s="15"/>
      <c r="K310" s="26" t="str">
        <f t="shared" si="5"/>
        <v/>
      </c>
      <c r="L310" s="26" t="s">
        <v>196</v>
      </c>
    </row>
    <row r="311" spans="1:12">
      <c r="A311"/>
      <c r="B311"/>
      <c r="C311"/>
      <c r="D311"/>
      <c r="E311"/>
      <c r="F311"/>
      <c r="G311" s="15"/>
      <c r="H311" s="15"/>
      <c r="I311" s="15"/>
      <c r="K311" s="26" t="str">
        <f t="shared" si="5"/>
        <v/>
      </c>
      <c r="L311" s="26" t="s">
        <v>196</v>
      </c>
    </row>
    <row r="312" spans="1:12">
      <c r="A312"/>
      <c r="B312"/>
      <c r="C312"/>
      <c r="D312"/>
      <c r="E312"/>
      <c r="F312"/>
      <c r="G312" s="15"/>
      <c r="H312" s="15"/>
      <c r="I312" s="15"/>
      <c r="K312" s="26" t="str">
        <f t="shared" si="5"/>
        <v/>
      </c>
      <c r="L312" s="26" t="s">
        <v>196</v>
      </c>
    </row>
    <row r="313" spans="1:12">
      <c r="A313"/>
      <c r="B313"/>
      <c r="C313"/>
      <c r="D313"/>
      <c r="E313"/>
      <c r="F313"/>
      <c r="G313" s="15"/>
      <c r="H313" s="15"/>
      <c r="I313" s="15"/>
      <c r="K313" s="26" t="str">
        <f t="shared" si="5"/>
        <v/>
      </c>
      <c r="L313" s="26" t="s">
        <v>196</v>
      </c>
    </row>
    <row r="314" spans="1:12">
      <c r="A314"/>
      <c r="B314"/>
      <c r="C314"/>
      <c r="D314"/>
      <c r="E314"/>
      <c r="F314"/>
      <c r="G314" s="15"/>
      <c r="H314" s="15"/>
      <c r="I314" s="15"/>
      <c r="K314" s="26" t="str">
        <f t="shared" si="5"/>
        <v/>
      </c>
      <c r="L314" s="26" t="s">
        <v>196</v>
      </c>
    </row>
    <row r="315" spans="1:12">
      <c r="A315"/>
      <c r="B315"/>
      <c r="C315"/>
      <c r="D315"/>
      <c r="E315"/>
      <c r="F315"/>
      <c r="G315" s="15"/>
      <c r="H315" s="15"/>
      <c r="I315" s="15"/>
      <c r="K315" s="26" t="str">
        <f t="shared" si="5"/>
        <v/>
      </c>
      <c r="L315" s="26" t="s">
        <v>196</v>
      </c>
    </row>
    <row r="316" spans="1:12">
      <c r="A316"/>
      <c r="B316"/>
      <c r="C316"/>
      <c r="D316"/>
      <c r="E316"/>
      <c r="F316"/>
      <c r="G316" s="15"/>
      <c r="H316" s="15"/>
      <c r="I316" s="15"/>
      <c r="K316" s="26" t="str">
        <f t="shared" si="5"/>
        <v/>
      </c>
      <c r="L316" s="26" t="s">
        <v>196</v>
      </c>
    </row>
    <row r="317" spans="1:12">
      <c r="A317"/>
      <c r="B317"/>
      <c r="C317"/>
      <c r="D317"/>
      <c r="E317"/>
      <c r="F317"/>
      <c r="G317" s="15"/>
      <c r="H317" s="15"/>
      <c r="I317" s="15"/>
      <c r="K317" s="26" t="str">
        <f t="shared" si="5"/>
        <v/>
      </c>
      <c r="L317" s="26" t="s">
        <v>196</v>
      </c>
    </row>
    <row r="318" spans="1:12">
      <c r="A318"/>
      <c r="B318"/>
      <c r="C318"/>
      <c r="D318"/>
      <c r="E318"/>
      <c r="F318"/>
      <c r="G318" s="15"/>
      <c r="H318" s="15"/>
      <c r="I318" s="15"/>
      <c r="K318" s="26" t="str">
        <f t="shared" si="5"/>
        <v/>
      </c>
      <c r="L318" s="26" t="s">
        <v>196</v>
      </c>
    </row>
    <row r="319" spans="1:12">
      <c r="A319"/>
      <c r="B319"/>
      <c r="C319"/>
      <c r="D319"/>
      <c r="E319"/>
      <c r="F319"/>
      <c r="G319" s="15"/>
      <c r="H319" s="15"/>
      <c r="I319" s="15"/>
      <c r="K319" s="26" t="str">
        <f t="shared" si="5"/>
        <v/>
      </c>
      <c r="L319" s="26" t="s">
        <v>196</v>
      </c>
    </row>
    <row r="320" spans="1:12">
      <c r="A320"/>
      <c r="B320"/>
      <c r="C320"/>
      <c r="D320"/>
      <c r="E320"/>
      <c r="F320"/>
      <c r="G320" s="15"/>
      <c r="H320" s="15"/>
      <c r="I320" s="15"/>
      <c r="K320" s="26" t="str">
        <f t="shared" si="5"/>
        <v/>
      </c>
      <c r="L320" s="26" t="s">
        <v>196</v>
      </c>
    </row>
    <row r="321" spans="1:12">
      <c r="A321"/>
      <c r="B321"/>
      <c r="C321"/>
      <c r="D321"/>
      <c r="E321"/>
      <c r="F321"/>
      <c r="G321" s="15"/>
      <c r="H321" s="15"/>
      <c r="I321" s="15"/>
      <c r="K321" s="26" t="str">
        <f t="shared" si="5"/>
        <v/>
      </c>
      <c r="L321" s="26" t="s">
        <v>196</v>
      </c>
    </row>
    <row r="322" spans="1:12">
      <c r="A322"/>
      <c r="B322"/>
      <c r="C322"/>
      <c r="D322"/>
      <c r="E322"/>
      <c r="F322"/>
      <c r="G322" s="15"/>
      <c r="H322" s="15"/>
      <c r="I322" s="15"/>
      <c r="K322" s="26" t="str">
        <f t="shared" si="5"/>
        <v/>
      </c>
      <c r="L322" s="26" t="s">
        <v>196</v>
      </c>
    </row>
    <row r="323" spans="1:12">
      <c r="A323"/>
      <c r="B323"/>
      <c r="C323"/>
      <c r="D323"/>
      <c r="E323"/>
      <c r="F323"/>
      <c r="G323" s="15"/>
      <c r="H323" s="15"/>
      <c r="I323" s="15"/>
      <c r="K323" s="26" t="str">
        <f t="shared" si="5"/>
        <v/>
      </c>
      <c r="L323" s="26" t="s">
        <v>196</v>
      </c>
    </row>
    <row r="324" spans="1:12">
      <c r="A324"/>
      <c r="B324"/>
      <c r="C324"/>
      <c r="D324"/>
      <c r="E324"/>
      <c r="F324"/>
      <c r="G324" s="15"/>
      <c r="H324" s="15"/>
      <c r="I324" s="15"/>
      <c r="K324" s="26" t="str">
        <f t="shared" si="5"/>
        <v/>
      </c>
      <c r="L324" s="26" t="s">
        <v>196</v>
      </c>
    </row>
    <row r="325" spans="1:12">
      <c r="A325"/>
      <c r="B325"/>
      <c r="C325"/>
      <c r="D325"/>
      <c r="E325"/>
      <c r="F325"/>
      <c r="G325" s="15"/>
      <c r="H325" s="15"/>
      <c r="I325" s="15"/>
      <c r="K325" s="26" t="str">
        <f t="shared" si="5"/>
        <v/>
      </c>
      <c r="L325" s="26" t="s">
        <v>196</v>
      </c>
    </row>
    <row r="326" spans="1:12">
      <c r="A326"/>
      <c r="B326"/>
      <c r="C326"/>
      <c r="D326"/>
      <c r="E326"/>
      <c r="F326"/>
      <c r="G326" s="15"/>
      <c r="H326" s="15"/>
      <c r="I326" s="15"/>
      <c r="K326" s="26" t="str">
        <f t="shared" si="5"/>
        <v/>
      </c>
      <c r="L326" s="26" t="s">
        <v>196</v>
      </c>
    </row>
    <row r="327" spans="1:12">
      <c r="A327"/>
      <c r="B327"/>
      <c r="C327"/>
      <c r="D327"/>
      <c r="E327"/>
      <c r="F327"/>
      <c r="G327" s="15"/>
      <c r="H327" s="15"/>
      <c r="I327" s="15"/>
      <c r="K327" s="26" t="str">
        <f t="shared" si="5"/>
        <v/>
      </c>
      <c r="L327" s="26" t="s">
        <v>196</v>
      </c>
    </row>
    <row r="328" spans="1:12">
      <c r="A328"/>
      <c r="B328"/>
      <c r="C328"/>
      <c r="D328"/>
      <c r="E328"/>
      <c r="F328"/>
      <c r="G328" s="15"/>
      <c r="H328" s="15"/>
      <c r="I328" s="15"/>
      <c r="K328" s="26" t="str">
        <f t="shared" si="5"/>
        <v/>
      </c>
      <c r="L328" s="26" t="s">
        <v>196</v>
      </c>
    </row>
    <row r="329" spans="1:12">
      <c r="A329"/>
      <c r="B329"/>
      <c r="C329"/>
      <c r="D329"/>
      <c r="E329"/>
      <c r="F329"/>
      <c r="G329" s="15"/>
      <c r="H329" s="15"/>
      <c r="I329" s="15"/>
      <c r="K329" s="26" t="str">
        <f t="shared" si="5"/>
        <v/>
      </c>
      <c r="L329" s="26" t="s">
        <v>196</v>
      </c>
    </row>
    <row r="330" spans="1:12">
      <c r="A330"/>
      <c r="B330"/>
      <c r="C330"/>
      <c r="D330"/>
      <c r="E330"/>
      <c r="F330"/>
      <c r="G330" s="15"/>
      <c r="H330" s="15"/>
      <c r="I330" s="15"/>
      <c r="K330" s="26" t="str">
        <f t="shared" si="5"/>
        <v/>
      </c>
      <c r="L330" s="26" t="s">
        <v>196</v>
      </c>
    </row>
    <row r="331" spans="1:12">
      <c r="A331"/>
      <c r="B331"/>
      <c r="C331"/>
      <c r="D331"/>
      <c r="E331"/>
      <c r="F331"/>
      <c r="G331" s="15"/>
      <c r="H331" s="15"/>
      <c r="I331" s="15"/>
      <c r="K331" s="26" t="str">
        <f t="shared" si="5"/>
        <v/>
      </c>
      <c r="L331" s="26" t="s">
        <v>196</v>
      </c>
    </row>
    <row r="332" spans="1:12">
      <c r="A332"/>
      <c r="B332"/>
      <c r="C332"/>
      <c r="D332"/>
      <c r="E332"/>
      <c r="F332"/>
      <c r="G332" s="15"/>
      <c r="H332" s="15"/>
      <c r="I332" s="15"/>
      <c r="K332" s="26" t="str">
        <f t="shared" ref="K332:K395" si="6">LEFT(F332,4)</f>
        <v/>
      </c>
      <c r="L332" s="26" t="s">
        <v>196</v>
      </c>
    </row>
    <row r="333" spans="1:12">
      <c r="A333"/>
      <c r="B333"/>
      <c r="C333"/>
      <c r="D333"/>
      <c r="E333"/>
      <c r="F333"/>
      <c r="G333" s="15"/>
      <c r="H333" s="15"/>
      <c r="I333" s="15"/>
      <c r="K333" s="26" t="str">
        <f t="shared" si="6"/>
        <v/>
      </c>
      <c r="L333" s="26" t="s">
        <v>196</v>
      </c>
    </row>
    <row r="334" spans="1:12">
      <c r="A334"/>
      <c r="B334"/>
      <c r="C334"/>
      <c r="D334"/>
      <c r="E334"/>
      <c r="F334"/>
      <c r="G334" s="15"/>
      <c r="H334" s="15"/>
      <c r="I334" s="15"/>
      <c r="K334" s="26" t="str">
        <f t="shared" si="6"/>
        <v/>
      </c>
      <c r="L334" s="26" t="s">
        <v>196</v>
      </c>
    </row>
    <row r="335" spans="1:12">
      <c r="A335"/>
      <c r="B335"/>
      <c r="C335"/>
      <c r="D335"/>
      <c r="E335"/>
      <c r="F335"/>
      <c r="G335" s="15"/>
      <c r="H335" s="15"/>
      <c r="I335" s="15"/>
      <c r="K335" s="26" t="str">
        <f t="shared" si="6"/>
        <v/>
      </c>
      <c r="L335" s="26" t="s">
        <v>196</v>
      </c>
    </row>
    <row r="336" spans="1:12">
      <c r="A336"/>
      <c r="B336"/>
      <c r="C336"/>
      <c r="D336"/>
      <c r="E336"/>
      <c r="F336"/>
      <c r="G336" s="15"/>
      <c r="H336" s="15"/>
      <c r="I336" s="15"/>
      <c r="K336" s="26" t="str">
        <f t="shared" si="6"/>
        <v/>
      </c>
      <c r="L336" s="26" t="s">
        <v>196</v>
      </c>
    </row>
    <row r="337" spans="1:12">
      <c r="A337"/>
      <c r="B337"/>
      <c r="C337"/>
      <c r="D337"/>
      <c r="E337"/>
      <c r="F337"/>
      <c r="G337" s="15"/>
      <c r="H337" s="15"/>
      <c r="I337" s="15"/>
      <c r="K337" s="26" t="str">
        <f t="shared" si="6"/>
        <v/>
      </c>
      <c r="L337" s="26" t="s">
        <v>196</v>
      </c>
    </row>
    <row r="338" spans="1:12">
      <c r="A338"/>
      <c r="B338"/>
      <c r="C338"/>
      <c r="D338"/>
      <c r="E338"/>
      <c r="F338"/>
      <c r="G338" s="15"/>
      <c r="H338" s="15"/>
      <c r="I338" s="15"/>
      <c r="K338" s="26" t="str">
        <f t="shared" si="6"/>
        <v/>
      </c>
      <c r="L338" s="26" t="s">
        <v>196</v>
      </c>
    </row>
    <row r="339" spans="1:12">
      <c r="A339"/>
      <c r="B339"/>
      <c r="C339"/>
      <c r="D339"/>
      <c r="E339"/>
      <c r="F339"/>
      <c r="G339" s="15"/>
      <c r="H339" s="15"/>
      <c r="I339" s="15"/>
      <c r="K339" s="26" t="str">
        <f t="shared" si="6"/>
        <v/>
      </c>
      <c r="L339" s="26" t="s">
        <v>196</v>
      </c>
    </row>
    <row r="340" spans="1:12">
      <c r="A340"/>
      <c r="B340"/>
      <c r="C340"/>
      <c r="D340"/>
      <c r="E340"/>
      <c r="F340"/>
      <c r="G340" s="15"/>
      <c r="H340" s="15"/>
      <c r="I340" s="15"/>
      <c r="K340" s="26" t="str">
        <f t="shared" si="6"/>
        <v/>
      </c>
      <c r="L340" s="26" t="s">
        <v>196</v>
      </c>
    </row>
    <row r="341" spans="1:12">
      <c r="A341"/>
      <c r="B341"/>
      <c r="C341"/>
      <c r="D341"/>
      <c r="E341"/>
      <c r="F341"/>
      <c r="G341" s="15"/>
      <c r="H341" s="15"/>
      <c r="I341" s="15"/>
      <c r="K341" s="26" t="str">
        <f t="shared" si="6"/>
        <v/>
      </c>
      <c r="L341" s="26" t="s">
        <v>196</v>
      </c>
    </row>
    <row r="342" spans="1:12">
      <c r="A342"/>
      <c r="B342"/>
      <c r="C342"/>
      <c r="D342"/>
      <c r="E342"/>
      <c r="F342"/>
      <c r="G342" s="15"/>
      <c r="H342" s="15"/>
      <c r="I342" s="15"/>
      <c r="K342" s="26" t="str">
        <f t="shared" si="6"/>
        <v/>
      </c>
      <c r="L342" s="26" t="s">
        <v>196</v>
      </c>
    </row>
    <row r="343" spans="1:12">
      <c r="A343"/>
      <c r="B343"/>
      <c r="C343"/>
      <c r="D343"/>
      <c r="E343"/>
      <c r="F343"/>
      <c r="G343" s="15"/>
      <c r="H343" s="15"/>
      <c r="I343" s="15"/>
      <c r="K343" s="26" t="str">
        <f t="shared" si="6"/>
        <v/>
      </c>
      <c r="L343" s="26" t="s">
        <v>196</v>
      </c>
    </row>
    <row r="344" spans="1:12">
      <c r="A344"/>
      <c r="B344"/>
      <c r="C344"/>
      <c r="D344"/>
      <c r="E344"/>
      <c r="F344"/>
      <c r="G344" s="15"/>
      <c r="H344" s="15"/>
      <c r="I344" s="15"/>
      <c r="K344" s="26" t="str">
        <f t="shared" si="6"/>
        <v/>
      </c>
      <c r="L344" s="26" t="s">
        <v>196</v>
      </c>
    </row>
    <row r="345" spans="1:12">
      <c r="A345"/>
      <c r="B345"/>
      <c r="C345"/>
      <c r="D345"/>
      <c r="E345"/>
      <c r="F345"/>
      <c r="G345" s="15"/>
      <c r="H345" s="15"/>
      <c r="I345" s="15"/>
      <c r="K345" s="26" t="str">
        <f t="shared" si="6"/>
        <v/>
      </c>
      <c r="L345" s="26" t="s">
        <v>196</v>
      </c>
    </row>
    <row r="346" spans="1:12">
      <c r="A346"/>
      <c r="B346"/>
      <c r="C346"/>
      <c r="D346"/>
      <c r="E346"/>
      <c r="F346"/>
      <c r="G346" s="15"/>
      <c r="H346" s="15"/>
      <c r="I346" s="15"/>
      <c r="K346" s="26" t="str">
        <f t="shared" si="6"/>
        <v/>
      </c>
      <c r="L346" s="26" t="s">
        <v>196</v>
      </c>
    </row>
    <row r="347" spans="1:12">
      <c r="A347"/>
      <c r="B347"/>
      <c r="C347"/>
      <c r="D347"/>
      <c r="E347"/>
      <c r="F347"/>
      <c r="G347" s="15"/>
      <c r="H347" s="15"/>
      <c r="I347" s="15"/>
      <c r="K347" s="26" t="str">
        <f t="shared" si="6"/>
        <v/>
      </c>
      <c r="L347" s="26" t="s">
        <v>196</v>
      </c>
    </row>
    <row r="348" spans="1:12">
      <c r="A348"/>
      <c r="B348"/>
      <c r="C348"/>
      <c r="D348"/>
      <c r="E348"/>
      <c r="F348"/>
      <c r="G348" s="15"/>
      <c r="H348" s="15"/>
      <c r="I348" s="15"/>
      <c r="K348" s="26" t="str">
        <f t="shared" si="6"/>
        <v/>
      </c>
      <c r="L348" s="26" t="s">
        <v>196</v>
      </c>
    </row>
    <row r="349" spans="1:12">
      <c r="A349"/>
      <c r="B349"/>
      <c r="C349"/>
      <c r="D349"/>
      <c r="E349"/>
      <c r="F349"/>
      <c r="G349" s="15"/>
      <c r="H349" s="15"/>
      <c r="I349" s="15"/>
      <c r="K349" s="26" t="str">
        <f t="shared" si="6"/>
        <v/>
      </c>
      <c r="L349" s="26" t="s">
        <v>196</v>
      </c>
    </row>
    <row r="350" spans="1:12">
      <c r="A350"/>
      <c r="B350"/>
      <c r="C350"/>
      <c r="D350"/>
      <c r="E350"/>
      <c r="F350"/>
      <c r="G350" s="15"/>
      <c r="H350" s="15"/>
      <c r="I350" s="15"/>
      <c r="K350" s="26" t="str">
        <f t="shared" si="6"/>
        <v/>
      </c>
      <c r="L350" s="26" t="s">
        <v>196</v>
      </c>
    </row>
    <row r="351" spans="1:12">
      <c r="A351"/>
      <c r="B351"/>
      <c r="C351"/>
      <c r="D351"/>
      <c r="E351"/>
      <c r="F351"/>
      <c r="G351" s="15"/>
      <c r="H351" s="15"/>
      <c r="I351" s="15"/>
      <c r="K351" s="26" t="str">
        <f t="shared" si="6"/>
        <v/>
      </c>
      <c r="L351" s="26" t="s">
        <v>196</v>
      </c>
    </row>
    <row r="352" spans="1:12">
      <c r="A352"/>
      <c r="B352"/>
      <c r="C352"/>
      <c r="D352"/>
      <c r="E352"/>
      <c r="F352"/>
      <c r="G352" s="15"/>
      <c r="H352" s="15"/>
      <c r="I352" s="15"/>
      <c r="K352" s="26" t="str">
        <f t="shared" si="6"/>
        <v/>
      </c>
      <c r="L352" s="26" t="s">
        <v>196</v>
      </c>
    </row>
    <row r="353" spans="1:12">
      <c r="A353"/>
      <c r="B353"/>
      <c r="C353"/>
      <c r="D353"/>
      <c r="E353"/>
      <c r="F353"/>
      <c r="G353" s="15"/>
      <c r="H353" s="15"/>
      <c r="I353" s="15"/>
      <c r="K353" s="26" t="str">
        <f t="shared" si="6"/>
        <v/>
      </c>
      <c r="L353" s="26" t="s">
        <v>196</v>
      </c>
    </row>
    <row r="354" spans="1:12">
      <c r="A354"/>
      <c r="B354"/>
      <c r="C354"/>
      <c r="D354"/>
      <c r="E354"/>
      <c r="F354"/>
      <c r="G354" s="15"/>
      <c r="H354" s="15"/>
      <c r="I354" s="15"/>
      <c r="K354" s="26" t="str">
        <f t="shared" si="6"/>
        <v/>
      </c>
      <c r="L354" s="26" t="s">
        <v>196</v>
      </c>
    </row>
    <row r="355" spans="1:12">
      <c r="A355"/>
      <c r="B355"/>
      <c r="C355"/>
      <c r="D355"/>
      <c r="E355"/>
      <c r="F355"/>
      <c r="G355" s="15"/>
      <c r="H355" s="15"/>
      <c r="I355" s="15"/>
      <c r="K355" s="26" t="str">
        <f t="shared" si="6"/>
        <v/>
      </c>
      <c r="L355" s="26" t="s">
        <v>196</v>
      </c>
    </row>
    <row r="356" spans="1:12">
      <c r="A356"/>
      <c r="B356"/>
      <c r="C356"/>
      <c r="D356"/>
      <c r="E356"/>
      <c r="F356"/>
      <c r="G356" s="15"/>
      <c r="H356" s="15"/>
      <c r="I356" s="15"/>
      <c r="K356" s="26" t="str">
        <f t="shared" si="6"/>
        <v/>
      </c>
      <c r="L356" s="26" t="s">
        <v>196</v>
      </c>
    </row>
    <row r="357" spans="1:12">
      <c r="A357"/>
      <c r="B357"/>
      <c r="C357"/>
      <c r="D357"/>
      <c r="E357"/>
      <c r="F357"/>
      <c r="G357" s="15"/>
      <c r="H357" s="15"/>
      <c r="I357" s="15"/>
      <c r="K357" s="26" t="str">
        <f t="shared" si="6"/>
        <v/>
      </c>
      <c r="L357" s="26" t="s">
        <v>196</v>
      </c>
    </row>
    <row r="358" spans="1:12">
      <c r="A358"/>
      <c r="B358"/>
      <c r="C358"/>
      <c r="D358"/>
      <c r="E358"/>
      <c r="F358"/>
      <c r="G358" s="15"/>
      <c r="H358" s="15"/>
      <c r="I358" s="15"/>
      <c r="K358" s="26" t="str">
        <f t="shared" si="6"/>
        <v/>
      </c>
      <c r="L358" s="26" t="s">
        <v>196</v>
      </c>
    </row>
    <row r="359" spans="1:12">
      <c r="A359"/>
      <c r="B359"/>
      <c r="C359"/>
      <c r="D359"/>
      <c r="E359"/>
      <c r="F359"/>
      <c r="G359" s="15"/>
      <c r="H359" s="15"/>
      <c r="I359" s="15"/>
      <c r="K359" s="26" t="str">
        <f t="shared" si="6"/>
        <v/>
      </c>
      <c r="L359" s="26" t="s">
        <v>196</v>
      </c>
    </row>
    <row r="360" spans="1:12">
      <c r="A360"/>
      <c r="B360"/>
      <c r="C360"/>
      <c r="D360"/>
      <c r="E360"/>
      <c r="F360"/>
      <c r="G360" s="15"/>
      <c r="H360" s="15"/>
      <c r="I360" s="15"/>
      <c r="K360" s="26" t="str">
        <f t="shared" si="6"/>
        <v/>
      </c>
      <c r="L360" s="26" t="s">
        <v>196</v>
      </c>
    </row>
    <row r="361" spans="1:12">
      <c r="A361"/>
      <c r="B361"/>
      <c r="C361"/>
      <c r="D361"/>
      <c r="E361"/>
      <c r="F361"/>
      <c r="G361" s="15"/>
      <c r="H361" s="15"/>
      <c r="I361" s="15"/>
      <c r="K361" s="26" t="str">
        <f t="shared" si="6"/>
        <v/>
      </c>
      <c r="L361" s="26" t="s">
        <v>196</v>
      </c>
    </row>
    <row r="362" spans="1:12">
      <c r="A362"/>
      <c r="B362"/>
      <c r="C362"/>
      <c r="D362"/>
      <c r="E362"/>
      <c r="F362"/>
      <c r="G362" s="15"/>
      <c r="H362" s="15"/>
      <c r="I362" s="15"/>
      <c r="K362" s="26" t="str">
        <f t="shared" si="6"/>
        <v/>
      </c>
      <c r="L362" s="26" t="s">
        <v>196</v>
      </c>
    </row>
    <row r="363" spans="1:12">
      <c r="A363"/>
      <c r="B363"/>
      <c r="C363"/>
      <c r="D363"/>
      <c r="E363"/>
      <c r="F363"/>
      <c r="G363" s="15"/>
      <c r="H363" s="15"/>
      <c r="I363" s="15"/>
      <c r="K363" s="26" t="str">
        <f t="shared" si="6"/>
        <v/>
      </c>
      <c r="L363" s="26" t="s">
        <v>196</v>
      </c>
    </row>
    <row r="364" spans="1:12">
      <c r="A364"/>
      <c r="B364"/>
      <c r="C364"/>
      <c r="D364"/>
      <c r="E364"/>
      <c r="F364"/>
      <c r="G364" s="15"/>
      <c r="H364" s="15"/>
      <c r="I364" s="15"/>
      <c r="K364" s="26" t="str">
        <f t="shared" si="6"/>
        <v/>
      </c>
      <c r="L364" s="26" t="s">
        <v>196</v>
      </c>
    </row>
    <row r="365" spans="1:12">
      <c r="A365"/>
      <c r="B365"/>
      <c r="C365"/>
      <c r="D365"/>
      <c r="E365"/>
      <c r="F365"/>
      <c r="G365" s="15"/>
      <c r="H365" s="15"/>
      <c r="I365" s="15"/>
      <c r="K365" s="26" t="str">
        <f t="shared" si="6"/>
        <v/>
      </c>
      <c r="L365" s="26" t="s">
        <v>196</v>
      </c>
    </row>
    <row r="366" spans="1:12">
      <c r="A366"/>
      <c r="B366"/>
      <c r="C366"/>
      <c r="D366"/>
      <c r="E366"/>
      <c r="F366"/>
      <c r="G366" s="15"/>
      <c r="H366" s="15"/>
      <c r="I366" s="15"/>
      <c r="K366" s="26" t="str">
        <f t="shared" si="6"/>
        <v/>
      </c>
      <c r="L366" s="26" t="s">
        <v>196</v>
      </c>
    </row>
    <row r="367" spans="1:12">
      <c r="A367"/>
      <c r="B367"/>
      <c r="C367"/>
      <c r="D367"/>
      <c r="E367"/>
      <c r="F367"/>
      <c r="G367" s="15"/>
      <c r="H367" s="15"/>
      <c r="I367" s="15"/>
      <c r="K367" s="26" t="str">
        <f t="shared" si="6"/>
        <v/>
      </c>
      <c r="L367" s="26" t="s">
        <v>196</v>
      </c>
    </row>
    <row r="368" spans="1:12">
      <c r="A368"/>
      <c r="B368"/>
      <c r="C368"/>
      <c r="D368"/>
      <c r="E368"/>
      <c r="F368"/>
      <c r="G368" s="15"/>
      <c r="H368" s="15"/>
      <c r="I368" s="15"/>
      <c r="K368" s="26" t="str">
        <f t="shared" si="6"/>
        <v/>
      </c>
      <c r="L368" s="26" t="s">
        <v>196</v>
      </c>
    </row>
    <row r="369" spans="1:12">
      <c r="A369"/>
      <c r="B369"/>
      <c r="C369"/>
      <c r="D369"/>
      <c r="E369"/>
      <c r="F369"/>
      <c r="G369" s="15"/>
      <c r="H369" s="15"/>
      <c r="I369" s="15"/>
      <c r="K369" s="26" t="str">
        <f t="shared" si="6"/>
        <v/>
      </c>
      <c r="L369" s="26" t="s">
        <v>196</v>
      </c>
    </row>
    <row r="370" spans="1:12">
      <c r="A370"/>
      <c r="B370"/>
      <c r="C370"/>
      <c r="D370"/>
      <c r="E370"/>
      <c r="F370"/>
      <c r="G370" s="15"/>
      <c r="H370" s="15"/>
      <c r="I370" s="15"/>
      <c r="K370" s="26" t="str">
        <f t="shared" si="6"/>
        <v/>
      </c>
      <c r="L370" s="26" t="s">
        <v>196</v>
      </c>
    </row>
    <row r="371" spans="1:12">
      <c r="A371"/>
      <c r="B371"/>
      <c r="C371"/>
      <c r="D371"/>
      <c r="E371"/>
      <c r="F371"/>
      <c r="G371" s="15"/>
      <c r="H371" s="15"/>
      <c r="I371" s="15"/>
      <c r="K371" s="26" t="str">
        <f t="shared" si="6"/>
        <v/>
      </c>
      <c r="L371" s="26" t="s">
        <v>196</v>
      </c>
    </row>
    <row r="372" spans="1:12">
      <c r="A372"/>
      <c r="B372"/>
      <c r="C372"/>
      <c r="D372"/>
      <c r="E372"/>
      <c r="F372"/>
      <c r="G372" s="15"/>
      <c r="H372" s="15"/>
      <c r="I372" s="15"/>
      <c r="K372" s="26" t="str">
        <f t="shared" si="6"/>
        <v/>
      </c>
      <c r="L372" s="26" t="s">
        <v>196</v>
      </c>
    </row>
    <row r="373" spans="1:12">
      <c r="A373"/>
      <c r="B373"/>
      <c r="C373"/>
      <c r="D373"/>
      <c r="E373"/>
      <c r="F373"/>
      <c r="G373" s="15"/>
      <c r="H373" s="15"/>
      <c r="I373" s="15"/>
      <c r="K373" s="26" t="str">
        <f t="shared" si="6"/>
        <v/>
      </c>
      <c r="L373" s="26" t="s">
        <v>196</v>
      </c>
    </row>
    <row r="374" spans="1:12">
      <c r="A374"/>
      <c r="B374"/>
      <c r="C374"/>
      <c r="D374"/>
      <c r="E374"/>
      <c r="F374"/>
      <c r="G374" s="15"/>
      <c r="H374" s="15"/>
      <c r="I374" s="15"/>
      <c r="K374" s="26" t="str">
        <f t="shared" si="6"/>
        <v/>
      </c>
      <c r="L374" s="26" t="s">
        <v>196</v>
      </c>
    </row>
    <row r="375" spans="1:12">
      <c r="A375"/>
      <c r="B375"/>
      <c r="C375"/>
      <c r="D375"/>
      <c r="E375"/>
      <c r="F375"/>
      <c r="G375" s="15"/>
      <c r="H375" s="15"/>
      <c r="I375" s="15"/>
      <c r="K375" s="26" t="str">
        <f t="shared" si="6"/>
        <v/>
      </c>
      <c r="L375" s="26" t="s">
        <v>196</v>
      </c>
    </row>
    <row r="376" spans="1:12">
      <c r="A376"/>
      <c r="B376"/>
      <c r="C376"/>
      <c r="D376"/>
      <c r="E376"/>
      <c r="F376"/>
      <c r="G376" s="15"/>
      <c r="H376" s="15"/>
      <c r="I376" s="15"/>
      <c r="K376" s="26" t="str">
        <f t="shared" si="6"/>
        <v/>
      </c>
      <c r="L376" s="26" t="s">
        <v>196</v>
      </c>
    </row>
    <row r="377" spans="1:12">
      <c r="A377"/>
      <c r="B377"/>
      <c r="C377"/>
      <c r="D377"/>
      <c r="E377"/>
      <c r="F377"/>
      <c r="G377" s="15"/>
      <c r="H377" s="15"/>
      <c r="I377" s="15"/>
      <c r="K377" s="26" t="str">
        <f t="shared" si="6"/>
        <v/>
      </c>
      <c r="L377" s="26" t="s">
        <v>196</v>
      </c>
    </row>
    <row r="378" spans="1:12">
      <c r="A378"/>
      <c r="B378"/>
      <c r="C378"/>
      <c r="D378"/>
      <c r="E378"/>
      <c r="F378"/>
      <c r="G378" s="15"/>
      <c r="H378" s="15"/>
      <c r="I378" s="15"/>
      <c r="K378" s="26" t="str">
        <f t="shared" si="6"/>
        <v/>
      </c>
      <c r="L378" s="26" t="s">
        <v>196</v>
      </c>
    </row>
    <row r="379" spans="1:12">
      <c r="A379"/>
      <c r="B379"/>
      <c r="C379"/>
      <c r="D379"/>
      <c r="E379"/>
      <c r="F379"/>
      <c r="G379" s="15"/>
      <c r="H379" s="15"/>
      <c r="I379" s="15"/>
      <c r="K379" s="26" t="str">
        <f t="shared" si="6"/>
        <v/>
      </c>
      <c r="L379" s="26" t="s">
        <v>196</v>
      </c>
    </row>
    <row r="380" spans="1:12">
      <c r="A380"/>
      <c r="B380"/>
      <c r="C380"/>
      <c r="D380"/>
      <c r="E380"/>
      <c r="F380"/>
      <c r="G380" s="15"/>
      <c r="H380" s="15"/>
      <c r="I380" s="15"/>
      <c r="K380" s="26" t="str">
        <f t="shared" si="6"/>
        <v/>
      </c>
      <c r="L380" s="26" t="s">
        <v>196</v>
      </c>
    </row>
    <row r="381" spans="1:12">
      <c r="A381"/>
      <c r="B381"/>
      <c r="C381"/>
      <c r="D381"/>
      <c r="E381"/>
      <c r="F381"/>
      <c r="G381" s="15"/>
      <c r="H381" s="15"/>
      <c r="I381" s="15"/>
      <c r="K381" s="26" t="str">
        <f t="shared" si="6"/>
        <v/>
      </c>
      <c r="L381" s="26" t="s">
        <v>196</v>
      </c>
    </row>
    <row r="382" spans="1:12">
      <c r="A382"/>
      <c r="B382"/>
      <c r="C382"/>
      <c r="D382"/>
      <c r="E382"/>
      <c r="F382"/>
      <c r="G382" s="15"/>
      <c r="H382" s="15"/>
      <c r="I382" s="15"/>
      <c r="K382" s="26" t="str">
        <f t="shared" si="6"/>
        <v/>
      </c>
      <c r="L382" s="26" t="s">
        <v>196</v>
      </c>
    </row>
    <row r="383" spans="1:12">
      <c r="A383"/>
      <c r="B383"/>
      <c r="C383"/>
      <c r="D383"/>
      <c r="E383"/>
      <c r="F383"/>
      <c r="G383" s="15"/>
      <c r="H383" s="15"/>
      <c r="I383" s="15"/>
      <c r="K383" s="26" t="str">
        <f t="shared" si="6"/>
        <v/>
      </c>
      <c r="L383" s="26" t="s">
        <v>196</v>
      </c>
    </row>
    <row r="384" spans="1:12">
      <c r="A384"/>
      <c r="B384"/>
      <c r="C384"/>
      <c r="D384"/>
      <c r="E384"/>
      <c r="F384"/>
      <c r="G384" s="15"/>
      <c r="H384" s="15"/>
      <c r="I384" s="15"/>
      <c r="K384" s="26" t="str">
        <f t="shared" si="6"/>
        <v/>
      </c>
      <c r="L384" s="26" t="s">
        <v>196</v>
      </c>
    </row>
    <row r="385" spans="1:12">
      <c r="A385"/>
      <c r="B385"/>
      <c r="C385"/>
      <c r="D385"/>
      <c r="E385"/>
      <c r="F385"/>
      <c r="G385" s="15"/>
      <c r="H385" s="15"/>
      <c r="I385" s="15"/>
      <c r="K385" s="26" t="str">
        <f t="shared" si="6"/>
        <v/>
      </c>
      <c r="L385" s="26" t="s">
        <v>196</v>
      </c>
    </row>
    <row r="386" spans="1:12">
      <c r="A386"/>
      <c r="B386"/>
      <c r="C386"/>
      <c r="D386"/>
      <c r="E386"/>
      <c r="F386"/>
      <c r="G386" s="15"/>
      <c r="H386" s="15"/>
      <c r="I386" s="15"/>
      <c r="K386" s="26" t="str">
        <f t="shared" si="6"/>
        <v/>
      </c>
      <c r="L386" s="26" t="s">
        <v>196</v>
      </c>
    </row>
    <row r="387" spans="1:12">
      <c r="A387"/>
      <c r="B387"/>
      <c r="C387"/>
      <c r="D387"/>
      <c r="E387"/>
      <c r="F387"/>
      <c r="G387" s="15"/>
      <c r="H387" s="15"/>
      <c r="I387" s="15"/>
      <c r="K387" s="26" t="str">
        <f t="shared" si="6"/>
        <v/>
      </c>
      <c r="L387" s="26" t="s">
        <v>196</v>
      </c>
    </row>
    <row r="388" spans="1:12">
      <c r="A388"/>
      <c r="B388"/>
      <c r="C388"/>
      <c r="D388"/>
      <c r="E388"/>
      <c r="F388"/>
      <c r="G388" s="15"/>
      <c r="H388" s="15"/>
      <c r="I388" s="15"/>
      <c r="K388" s="26" t="str">
        <f t="shared" si="6"/>
        <v/>
      </c>
      <c r="L388" s="26" t="s">
        <v>196</v>
      </c>
    </row>
    <row r="389" spans="1:12">
      <c r="A389"/>
      <c r="B389"/>
      <c r="C389"/>
      <c r="D389"/>
      <c r="E389"/>
      <c r="F389"/>
      <c r="G389" s="15"/>
      <c r="H389" s="15"/>
      <c r="I389" s="15"/>
      <c r="K389" s="26" t="str">
        <f t="shared" si="6"/>
        <v/>
      </c>
      <c r="L389" s="26" t="s">
        <v>196</v>
      </c>
    </row>
    <row r="390" spans="1:12">
      <c r="A390"/>
      <c r="B390"/>
      <c r="C390"/>
      <c r="D390"/>
      <c r="E390"/>
      <c r="F390"/>
      <c r="G390" s="15"/>
      <c r="H390" s="15"/>
      <c r="I390" s="15"/>
      <c r="K390" s="26" t="str">
        <f t="shared" si="6"/>
        <v/>
      </c>
      <c r="L390" s="26" t="s">
        <v>196</v>
      </c>
    </row>
    <row r="391" spans="1:12">
      <c r="A391"/>
      <c r="B391"/>
      <c r="C391"/>
      <c r="D391"/>
      <c r="E391"/>
      <c r="F391"/>
      <c r="G391" s="15"/>
      <c r="H391" s="15"/>
      <c r="I391" s="15"/>
      <c r="K391" s="26" t="str">
        <f t="shared" si="6"/>
        <v/>
      </c>
      <c r="L391" s="26" t="s">
        <v>196</v>
      </c>
    </row>
    <row r="392" spans="1:12">
      <c r="A392"/>
      <c r="B392"/>
      <c r="C392"/>
      <c r="D392"/>
      <c r="E392"/>
      <c r="F392"/>
      <c r="G392" s="15"/>
      <c r="H392" s="15"/>
      <c r="I392" s="15"/>
      <c r="K392" s="26" t="str">
        <f t="shared" si="6"/>
        <v/>
      </c>
      <c r="L392" s="26" t="s">
        <v>196</v>
      </c>
    </row>
    <row r="393" spans="1:12">
      <c r="A393"/>
      <c r="B393"/>
      <c r="C393"/>
      <c r="D393"/>
      <c r="E393"/>
      <c r="F393"/>
      <c r="G393" s="15"/>
      <c r="H393" s="15"/>
      <c r="I393" s="15"/>
      <c r="K393" s="26" t="str">
        <f t="shared" si="6"/>
        <v/>
      </c>
      <c r="L393" s="26" t="s">
        <v>196</v>
      </c>
    </row>
    <row r="394" spans="1:12">
      <c r="A394"/>
      <c r="B394"/>
      <c r="C394"/>
      <c r="D394"/>
      <c r="E394"/>
      <c r="F394"/>
      <c r="G394" s="15"/>
      <c r="H394" s="15"/>
      <c r="I394" s="15"/>
      <c r="K394" s="26" t="str">
        <f t="shared" si="6"/>
        <v/>
      </c>
      <c r="L394" s="26" t="s">
        <v>196</v>
      </c>
    </row>
    <row r="395" spans="1:12">
      <c r="A395"/>
      <c r="B395"/>
      <c r="C395"/>
      <c r="D395"/>
      <c r="E395"/>
      <c r="F395"/>
      <c r="G395" s="15"/>
      <c r="H395" s="15"/>
      <c r="I395" s="15"/>
      <c r="K395" s="26" t="str">
        <f t="shared" si="6"/>
        <v/>
      </c>
      <c r="L395" s="26" t="s">
        <v>196</v>
      </c>
    </row>
    <row r="396" spans="1:12">
      <c r="A396"/>
      <c r="B396"/>
      <c r="C396"/>
      <c r="D396"/>
      <c r="E396"/>
      <c r="F396"/>
      <c r="G396" s="15"/>
      <c r="H396" s="15"/>
      <c r="I396" s="15"/>
      <c r="K396" s="26" t="str">
        <f t="shared" ref="K396:K459" si="7">LEFT(F396,4)</f>
        <v/>
      </c>
      <c r="L396" s="26" t="s">
        <v>196</v>
      </c>
    </row>
    <row r="397" spans="1:12">
      <c r="A397"/>
      <c r="B397"/>
      <c r="C397"/>
      <c r="D397"/>
      <c r="E397"/>
      <c r="F397"/>
      <c r="G397" s="15"/>
      <c r="H397" s="15"/>
      <c r="I397" s="15"/>
      <c r="K397" s="26" t="str">
        <f t="shared" si="7"/>
        <v/>
      </c>
      <c r="L397" s="26" t="s">
        <v>196</v>
      </c>
    </row>
    <row r="398" spans="1:12">
      <c r="A398"/>
      <c r="B398"/>
      <c r="C398"/>
      <c r="D398"/>
      <c r="E398"/>
      <c r="F398"/>
      <c r="G398" s="15"/>
      <c r="H398" s="15"/>
      <c r="I398" s="15"/>
      <c r="K398" s="26" t="str">
        <f t="shared" si="7"/>
        <v/>
      </c>
      <c r="L398" s="26" t="s">
        <v>196</v>
      </c>
    </row>
    <row r="399" spans="1:12">
      <c r="A399"/>
      <c r="B399"/>
      <c r="C399"/>
      <c r="D399"/>
      <c r="E399"/>
      <c r="F399"/>
      <c r="G399" s="15"/>
      <c r="H399" s="15"/>
      <c r="I399" s="15"/>
      <c r="K399" s="26" t="str">
        <f t="shared" si="7"/>
        <v/>
      </c>
      <c r="L399" s="26" t="s">
        <v>196</v>
      </c>
    </row>
    <row r="400" spans="1:12">
      <c r="A400"/>
      <c r="B400"/>
      <c r="C400"/>
      <c r="D400"/>
      <c r="E400"/>
      <c r="F400"/>
      <c r="G400" s="15"/>
      <c r="H400" s="15"/>
      <c r="I400" s="15"/>
      <c r="K400" s="26" t="str">
        <f t="shared" si="7"/>
        <v/>
      </c>
      <c r="L400" s="26" t="s">
        <v>196</v>
      </c>
    </row>
    <row r="401" spans="1:12">
      <c r="A401"/>
      <c r="B401"/>
      <c r="C401"/>
      <c r="D401"/>
      <c r="E401"/>
      <c r="F401"/>
      <c r="G401" s="15"/>
      <c r="H401" s="15"/>
      <c r="I401" s="15"/>
      <c r="K401" s="26" t="str">
        <f t="shared" si="7"/>
        <v/>
      </c>
      <c r="L401" s="26" t="s">
        <v>196</v>
      </c>
    </row>
    <row r="402" spans="1:12">
      <c r="A402"/>
      <c r="B402"/>
      <c r="C402"/>
      <c r="D402"/>
      <c r="E402"/>
      <c r="F402"/>
      <c r="G402" s="15"/>
      <c r="H402" s="15"/>
      <c r="I402" s="15"/>
      <c r="K402" s="26" t="str">
        <f t="shared" si="7"/>
        <v/>
      </c>
      <c r="L402" s="26" t="s">
        <v>196</v>
      </c>
    </row>
    <row r="403" spans="1:12">
      <c r="A403"/>
      <c r="B403"/>
      <c r="C403"/>
      <c r="D403"/>
      <c r="E403"/>
      <c r="F403"/>
      <c r="G403" s="15"/>
      <c r="H403" s="15"/>
      <c r="I403" s="15"/>
      <c r="K403" s="26" t="str">
        <f t="shared" si="7"/>
        <v/>
      </c>
      <c r="L403" s="26" t="s">
        <v>196</v>
      </c>
    </row>
    <row r="404" spans="1:12">
      <c r="A404"/>
      <c r="B404"/>
      <c r="C404"/>
      <c r="D404"/>
      <c r="E404"/>
      <c r="F404"/>
      <c r="G404" s="15"/>
      <c r="H404" s="15"/>
      <c r="I404" s="15"/>
      <c r="K404" s="26" t="str">
        <f t="shared" si="7"/>
        <v/>
      </c>
      <c r="L404" s="26" t="s">
        <v>196</v>
      </c>
    </row>
    <row r="405" spans="1:12">
      <c r="A405"/>
      <c r="B405"/>
      <c r="C405"/>
      <c r="D405"/>
      <c r="E405"/>
      <c r="F405"/>
      <c r="G405" s="15"/>
      <c r="H405" s="15"/>
      <c r="I405" s="15"/>
      <c r="K405" s="26" t="str">
        <f t="shared" si="7"/>
        <v/>
      </c>
      <c r="L405" s="26" t="s">
        <v>196</v>
      </c>
    </row>
    <row r="406" spans="1:12">
      <c r="A406"/>
      <c r="B406"/>
      <c r="C406"/>
      <c r="D406"/>
      <c r="E406"/>
      <c r="F406"/>
      <c r="G406" s="15"/>
      <c r="H406" s="15"/>
      <c r="I406" s="15"/>
      <c r="K406" s="26" t="str">
        <f t="shared" si="7"/>
        <v/>
      </c>
      <c r="L406" s="26" t="s">
        <v>196</v>
      </c>
    </row>
    <row r="407" spans="1:12">
      <c r="A407"/>
      <c r="B407"/>
      <c r="C407"/>
      <c r="D407"/>
      <c r="E407"/>
      <c r="F407"/>
      <c r="G407" s="15"/>
      <c r="H407" s="15"/>
      <c r="I407" s="15"/>
      <c r="K407" s="26" t="str">
        <f t="shared" si="7"/>
        <v/>
      </c>
      <c r="L407" s="26" t="s">
        <v>196</v>
      </c>
    </row>
    <row r="408" spans="1:12">
      <c r="A408"/>
      <c r="B408"/>
      <c r="C408"/>
      <c r="D408"/>
      <c r="E408"/>
      <c r="F408"/>
      <c r="G408" s="15"/>
      <c r="H408" s="15"/>
      <c r="I408" s="15"/>
      <c r="K408" s="26" t="str">
        <f t="shared" si="7"/>
        <v/>
      </c>
      <c r="L408" s="26" t="s">
        <v>196</v>
      </c>
    </row>
    <row r="409" spans="1:12">
      <c r="A409"/>
      <c r="B409"/>
      <c r="C409"/>
      <c r="D409"/>
      <c r="E409"/>
      <c r="F409"/>
      <c r="G409" s="15"/>
      <c r="H409" s="15"/>
      <c r="I409" s="15"/>
      <c r="K409" s="26" t="str">
        <f t="shared" si="7"/>
        <v/>
      </c>
      <c r="L409" s="26" t="s">
        <v>196</v>
      </c>
    </row>
    <row r="410" spans="1:12">
      <c r="A410"/>
      <c r="B410"/>
      <c r="C410"/>
      <c r="D410"/>
      <c r="E410"/>
      <c r="F410"/>
      <c r="G410" s="15"/>
      <c r="H410" s="15"/>
      <c r="I410" s="15"/>
      <c r="K410" s="26" t="str">
        <f t="shared" si="7"/>
        <v/>
      </c>
      <c r="L410" s="26" t="s">
        <v>196</v>
      </c>
    </row>
    <row r="411" spans="1:12">
      <c r="A411"/>
      <c r="B411"/>
      <c r="C411"/>
      <c r="D411"/>
      <c r="E411"/>
      <c r="F411"/>
      <c r="G411" s="15"/>
      <c r="H411" s="15"/>
      <c r="I411" s="15"/>
      <c r="K411" s="26" t="str">
        <f t="shared" si="7"/>
        <v/>
      </c>
      <c r="L411" s="26" t="s">
        <v>196</v>
      </c>
    </row>
    <row r="412" spans="1:12">
      <c r="A412"/>
      <c r="B412"/>
      <c r="C412"/>
      <c r="D412"/>
      <c r="E412"/>
      <c r="F412"/>
      <c r="G412" s="15"/>
      <c r="H412" s="15"/>
      <c r="I412" s="15"/>
      <c r="K412" s="26" t="str">
        <f t="shared" si="7"/>
        <v/>
      </c>
      <c r="L412" s="26" t="s">
        <v>196</v>
      </c>
    </row>
    <row r="413" spans="1:12">
      <c r="A413"/>
      <c r="B413"/>
      <c r="C413"/>
      <c r="D413"/>
      <c r="E413"/>
      <c r="F413"/>
      <c r="G413" s="15"/>
      <c r="H413" s="15"/>
      <c r="I413" s="15"/>
      <c r="K413" s="26" t="str">
        <f t="shared" si="7"/>
        <v/>
      </c>
      <c r="L413" s="26" t="s">
        <v>196</v>
      </c>
    </row>
    <row r="414" spans="1:12">
      <c r="A414"/>
      <c r="B414"/>
      <c r="C414"/>
      <c r="D414"/>
      <c r="E414"/>
      <c r="F414"/>
      <c r="G414" s="15"/>
      <c r="H414" s="15"/>
      <c r="I414" s="15"/>
      <c r="K414" s="26" t="str">
        <f t="shared" si="7"/>
        <v/>
      </c>
      <c r="L414" s="26" t="s">
        <v>196</v>
      </c>
    </row>
    <row r="415" spans="1:12">
      <c r="A415"/>
      <c r="B415"/>
      <c r="C415"/>
      <c r="D415"/>
      <c r="E415"/>
      <c r="F415"/>
      <c r="G415" s="15"/>
      <c r="H415" s="15"/>
      <c r="I415" s="15"/>
      <c r="K415" s="26" t="str">
        <f t="shared" si="7"/>
        <v/>
      </c>
      <c r="L415" s="26" t="s">
        <v>196</v>
      </c>
    </row>
    <row r="416" spans="1:12">
      <c r="A416"/>
      <c r="B416"/>
      <c r="C416"/>
      <c r="D416"/>
      <c r="E416"/>
      <c r="F416"/>
      <c r="G416" s="15"/>
      <c r="H416" s="15"/>
      <c r="I416" s="15"/>
      <c r="K416" s="26" t="str">
        <f t="shared" si="7"/>
        <v/>
      </c>
      <c r="L416" s="26" t="s">
        <v>196</v>
      </c>
    </row>
    <row r="417" spans="1:12">
      <c r="A417"/>
      <c r="B417"/>
      <c r="C417"/>
      <c r="D417"/>
      <c r="E417"/>
      <c r="F417"/>
      <c r="G417" s="15"/>
      <c r="H417" s="15"/>
      <c r="I417" s="15"/>
      <c r="K417" s="26" t="str">
        <f t="shared" si="7"/>
        <v/>
      </c>
      <c r="L417" s="26" t="s">
        <v>196</v>
      </c>
    </row>
    <row r="418" spans="1:12">
      <c r="A418"/>
      <c r="B418"/>
      <c r="C418"/>
      <c r="D418"/>
      <c r="E418"/>
      <c r="F418"/>
      <c r="G418" s="15"/>
      <c r="H418" s="15"/>
      <c r="I418" s="15"/>
      <c r="K418" s="26" t="str">
        <f t="shared" si="7"/>
        <v/>
      </c>
      <c r="L418" s="26" t="s">
        <v>196</v>
      </c>
    </row>
    <row r="419" spans="1:12">
      <c r="A419"/>
      <c r="B419"/>
      <c r="C419"/>
      <c r="D419"/>
      <c r="E419"/>
      <c r="F419"/>
      <c r="G419" s="15"/>
      <c r="H419" s="15"/>
      <c r="I419" s="15"/>
      <c r="K419" s="26" t="str">
        <f t="shared" si="7"/>
        <v/>
      </c>
      <c r="L419" s="26" t="s">
        <v>196</v>
      </c>
    </row>
    <row r="420" spans="1:12">
      <c r="A420"/>
      <c r="B420"/>
      <c r="C420"/>
      <c r="D420"/>
      <c r="E420"/>
      <c r="F420"/>
      <c r="G420" s="15"/>
      <c r="H420" s="15"/>
      <c r="I420" s="15"/>
      <c r="K420" s="26" t="str">
        <f t="shared" si="7"/>
        <v/>
      </c>
      <c r="L420" s="26" t="s">
        <v>196</v>
      </c>
    </row>
    <row r="421" spans="1:12">
      <c r="A421"/>
      <c r="B421"/>
      <c r="C421"/>
      <c r="D421"/>
      <c r="E421"/>
      <c r="F421"/>
      <c r="G421" s="15"/>
      <c r="H421" s="15"/>
      <c r="I421" s="15"/>
      <c r="K421" s="26" t="str">
        <f t="shared" si="7"/>
        <v/>
      </c>
      <c r="L421" s="26" t="s">
        <v>196</v>
      </c>
    </row>
    <row r="422" spans="1:12">
      <c r="A422"/>
      <c r="B422"/>
      <c r="C422"/>
      <c r="D422"/>
      <c r="E422"/>
      <c r="F422"/>
      <c r="G422" s="15"/>
      <c r="H422" s="15"/>
      <c r="I422" s="15"/>
      <c r="K422" s="26" t="str">
        <f t="shared" si="7"/>
        <v/>
      </c>
      <c r="L422" s="26" t="s">
        <v>196</v>
      </c>
    </row>
    <row r="423" spans="1:12">
      <c r="A423"/>
      <c r="B423"/>
      <c r="C423"/>
      <c r="D423"/>
      <c r="E423"/>
      <c r="F423"/>
      <c r="G423" s="15"/>
      <c r="H423" s="15"/>
      <c r="I423" s="15"/>
      <c r="K423" s="26" t="str">
        <f t="shared" si="7"/>
        <v/>
      </c>
      <c r="L423" s="26" t="s">
        <v>196</v>
      </c>
    </row>
    <row r="424" spans="1:12">
      <c r="A424"/>
      <c r="B424"/>
      <c r="C424"/>
      <c r="D424"/>
      <c r="E424"/>
      <c r="F424"/>
      <c r="G424" s="15"/>
      <c r="H424" s="15"/>
      <c r="I424" s="15"/>
      <c r="K424" s="26" t="str">
        <f t="shared" si="7"/>
        <v/>
      </c>
      <c r="L424" s="26" t="s">
        <v>196</v>
      </c>
    </row>
    <row r="425" spans="1:12">
      <c r="A425"/>
      <c r="B425"/>
      <c r="C425"/>
      <c r="D425"/>
      <c r="E425"/>
      <c r="F425"/>
      <c r="G425" s="15"/>
      <c r="H425" s="15"/>
      <c r="I425" s="15"/>
      <c r="K425" s="26" t="str">
        <f t="shared" si="7"/>
        <v/>
      </c>
      <c r="L425" s="26" t="s">
        <v>196</v>
      </c>
    </row>
    <row r="426" spans="1:12">
      <c r="A426"/>
      <c r="B426"/>
      <c r="C426"/>
      <c r="D426"/>
      <c r="E426"/>
      <c r="F426"/>
      <c r="G426" s="15"/>
      <c r="H426" s="15"/>
      <c r="I426" s="15"/>
      <c r="K426" s="26" t="str">
        <f t="shared" si="7"/>
        <v/>
      </c>
      <c r="L426" s="26" t="s">
        <v>196</v>
      </c>
    </row>
    <row r="427" spans="1:12">
      <c r="A427"/>
      <c r="B427"/>
      <c r="C427"/>
      <c r="D427"/>
      <c r="E427"/>
      <c r="F427"/>
      <c r="G427" s="15"/>
      <c r="H427" s="15"/>
      <c r="I427" s="15"/>
      <c r="K427" s="26" t="str">
        <f t="shared" si="7"/>
        <v/>
      </c>
      <c r="L427" s="26" t="s">
        <v>196</v>
      </c>
    </row>
    <row r="428" spans="1:12">
      <c r="A428"/>
      <c r="B428"/>
      <c r="C428"/>
      <c r="D428"/>
      <c r="E428"/>
      <c r="F428"/>
      <c r="G428" s="15"/>
      <c r="H428" s="15"/>
      <c r="I428" s="15"/>
      <c r="K428" s="26" t="str">
        <f t="shared" si="7"/>
        <v/>
      </c>
      <c r="L428" s="26" t="s">
        <v>196</v>
      </c>
    </row>
    <row r="429" spans="1:12">
      <c r="A429"/>
      <c r="B429"/>
      <c r="C429"/>
      <c r="D429"/>
      <c r="E429"/>
      <c r="F429"/>
      <c r="G429" s="15"/>
      <c r="H429" s="15"/>
      <c r="I429" s="15"/>
      <c r="K429" s="26" t="str">
        <f t="shared" si="7"/>
        <v/>
      </c>
      <c r="L429" s="26" t="s">
        <v>196</v>
      </c>
    </row>
    <row r="430" spans="1:12">
      <c r="A430"/>
      <c r="B430"/>
      <c r="C430"/>
      <c r="D430"/>
      <c r="E430"/>
      <c r="F430"/>
      <c r="G430" s="15"/>
      <c r="H430" s="15"/>
      <c r="I430" s="15"/>
      <c r="K430" s="26" t="str">
        <f t="shared" si="7"/>
        <v/>
      </c>
      <c r="L430" s="26" t="s">
        <v>196</v>
      </c>
    </row>
    <row r="431" spans="1:12">
      <c r="A431"/>
      <c r="B431"/>
      <c r="C431"/>
      <c r="D431"/>
      <c r="E431"/>
      <c r="F431"/>
      <c r="G431" s="15"/>
      <c r="H431" s="15"/>
      <c r="I431" s="15"/>
      <c r="K431" s="26" t="str">
        <f t="shared" si="7"/>
        <v/>
      </c>
      <c r="L431" s="26" t="s">
        <v>196</v>
      </c>
    </row>
    <row r="432" spans="1:12">
      <c r="A432"/>
      <c r="B432"/>
      <c r="C432"/>
      <c r="D432"/>
      <c r="E432"/>
      <c r="F432"/>
      <c r="G432" s="15"/>
      <c r="H432" s="15"/>
      <c r="I432" s="15"/>
      <c r="K432" s="26" t="str">
        <f t="shared" si="7"/>
        <v/>
      </c>
      <c r="L432" s="26" t="s">
        <v>196</v>
      </c>
    </row>
    <row r="433" spans="1:12">
      <c r="A433"/>
      <c r="B433"/>
      <c r="C433"/>
      <c r="D433"/>
      <c r="E433"/>
      <c r="F433"/>
      <c r="G433" s="15"/>
      <c r="H433" s="15"/>
      <c r="I433" s="15"/>
      <c r="K433" s="26" t="str">
        <f t="shared" si="7"/>
        <v/>
      </c>
      <c r="L433" s="26" t="s">
        <v>196</v>
      </c>
    </row>
    <row r="434" spans="1:12">
      <c r="A434"/>
      <c r="B434"/>
      <c r="C434"/>
      <c r="D434"/>
      <c r="E434"/>
      <c r="F434"/>
      <c r="G434" s="15"/>
      <c r="H434" s="15"/>
      <c r="I434" s="15"/>
      <c r="K434" s="26" t="str">
        <f t="shared" si="7"/>
        <v/>
      </c>
      <c r="L434" s="26" t="s">
        <v>196</v>
      </c>
    </row>
    <row r="435" spans="1:12">
      <c r="A435"/>
      <c r="B435"/>
      <c r="C435"/>
      <c r="D435"/>
      <c r="E435"/>
      <c r="F435"/>
      <c r="G435" s="15"/>
      <c r="H435" s="15"/>
      <c r="I435" s="15"/>
      <c r="K435" s="26" t="str">
        <f t="shared" si="7"/>
        <v/>
      </c>
      <c r="L435" s="26" t="s">
        <v>196</v>
      </c>
    </row>
    <row r="436" spans="1:12">
      <c r="A436"/>
      <c r="B436"/>
      <c r="C436"/>
      <c r="D436"/>
      <c r="E436"/>
      <c r="F436"/>
      <c r="G436" s="15"/>
      <c r="H436" s="15"/>
      <c r="I436" s="15"/>
      <c r="K436" s="26" t="str">
        <f t="shared" si="7"/>
        <v/>
      </c>
      <c r="L436" s="26" t="s">
        <v>196</v>
      </c>
    </row>
    <row r="437" spans="1:12">
      <c r="A437"/>
      <c r="B437"/>
      <c r="C437"/>
      <c r="D437"/>
      <c r="E437"/>
      <c r="F437"/>
      <c r="G437" s="15"/>
      <c r="H437" s="15"/>
      <c r="I437" s="15"/>
      <c r="K437" s="26" t="str">
        <f t="shared" si="7"/>
        <v/>
      </c>
      <c r="L437" s="26" t="s">
        <v>196</v>
      </c>
    </row>
    <row r="438" spans="1:12">
      <c r="A438"/>
      <c r="B438"/>
      <c r="C438"/>
      <c r="D438"/>
      <c r="E438"/>
      <c r="F438"/>
      <c r="G438" s="15"/>
      <c r="H438" s="15"/>
      <c r="I438" s="15"/>
      <c r="K438" s="26" t="str">
        <f t="shared" si="7"/>
        <v/>
      </c>
      <c r="L438" s="26" t="s">
        <v>196</v>
      </c>
    </row>
    <row r="439" spans="1:12">
      <c r="A439"/>
      <c r="B439"/>
      <c r="C439"/>
      <c r="D439"/>
      <c r="E439"/>
      <c r="F439"/>
      <c r="G439" s="15"/>
      <c r="H439" s="15"/>
      <c r="I439" s="15"/>
      <c r="K439" s="26" t="str">
        <f t="shared" si="7"/>
        <v/>
      </c>
      <c r="L439" s="26" t="s">
        <v>196</v>
      </c>
    </row>
    <row r="440" spans="1:12">
      <c r="A440"/>
      <c r="B440"/>
      <c r="C440"/>
      <c r="D440"/>
      <c r="E440"/>
      <c r="F440"/>
      <c r="G440" s="15"/>
      <c r="H440" s="15"/>
      <c r="I440" s="15"/>
      <c r="K440" s="26" t="str">
        <f t="shared" si="7"/>
        <v/>
      </c>
      <c r="L440" s="26" t="s">
        <v>196</v>
      </c>
    </row>
    <row r="441" spans="1:12">
      <c r="A441"/>
      <c r="B441"/>
      <c r="C441"/>
      <c r="D441"/>
      <c r="E441"/>
      <c r="F441"/>
      <c r="G441" s="15"/>
      <c r="H441" s="15"/>
      <c r="I441" s="15"/>
      <c r="K441" s="26" t="str">
        <f t="shared" si="7"/>
        <v/>
      </c>
      <c r="L441" s="26" t="s">
        <v>196</v>
      </c>
    </row>
    <row r="442" spans="1:12">
      <c r="A442"/>
      <c r="B442"/>
      <c r="C442"/>
      <c r="D442"/>
      <c r="E442"/>
      <c r="F442"/>
      <c r="G442" s="15"/>
      <c r="H442" s="15"/>
      <c r="I442" s="15"/>
      <c r="K442" s="26" t="str">
        <f t="shared" si="7"/>
        <v/>
      </c>
      <c r="L442" s="26" t="s">
        <v>196</v>
      </c>
    </row>
    <row r="443" spans="1:12">
      <c r="A443"/>
      <c r="B443"/>
      <c r="C443"/>
      <c r="D443"/>
      <c r="E443"/>
      <c r="F443"/>
      <c r="G443" s="15"/>
      <c r="H443" s="15"/>
      <c r="I443" s="15"/>
      <c r="K443" s="26" t="str">
        <f t="shared" si="7"/>
        <v/>
      </c>
      <c r="L443" s="26" t="s">
        <v>196</v>
      </c>
    </row>
    <row r="444" spans="1:12">
      <c r="A444"/>
      <c r="B444"/>
      <c r="C444"/>
      <c r="D444"/>
      <c r="E444"/>
      <c r="F444"/>
      <c r="G444" s="15"/>
      <c r="H444" s="15"/>
      <c r="I444" s="15"/>
      <c r="K444" s="26" t="str">
        <f t="shared" si="7"/>
        <v/>
      </c>
      <c r="L444" s="26" t="s">
        <v>196</v>
      </c>
    </row>
    <row r="445" spans="1:12">
      <c r="A445"/>
      <c r="B445"/>
      <c r="C445"/>
      <c r="D445"/>
      <c r="E445"/>
      <c r="F445"/>
      <c r="G445" s="15"/>
      <c r="H445" s="15"/>
      <c r="I445" s="15"/>
      <c r="K445" s="26" t="str">
        <f t="shared" si="7"/>
        <v/>
      </c>
      <c r="L445" s="26" t="s">
        <v>196</v>
      </c>
    </row>
    <row r="446" spans="1:12">
      <c r="A446"/>
      <c r="B446"/>
      <c r="C446"/>
      <c r="D446"/>
      <c r="E446"/>
      <c r="F446"/>
      <c r="G446" s="15"/>
      <c r="H446" s="15"/>
      <c r="I446" s="15"/>
      <c r="K446" s="26" t="str">
        <f t="shared" si="7"/>
        <v/>
      </c>
      <c r="L446" s="26" t="s">
        <v>196</v>
      </c>
    </row>
    <row r="447" spans="1:12">
      <c r="A447"/>
      <c r="B447"/>
      <c r="C447"/>
      <c r="D447"/>
      <c r="E447"/>
      <c r="F447"/>
      <c r="G447" s="15"/>
      <c r="H447" s="15"/>
      <c r="I447" s="15"/>
      <c r="K447" s="26" t="str">
        <f t="shared" si="7"/>
        <v/>
      </c>
      <c r="L447" s="26" t="s">
        <v>196</v>
      </c>
    </row>
    <row r="448" spans="1:12">
      <c r="A448"/>
      <c r="B448"/>
      <c r="C448"/>
      <c r="D448"/>
      <c r="E448"/>
      <c r="F448"/>
      <c r="G448" s="15"/>
      <c r="H448" s="15"/>
      <c r="I448" s="15"/>
      <c r="K448" s="26" t="str">
        <f t="shared" si="7"/>
        <v/>
      </c>
      <c r="L448" s="26" t="s">
        <v>196</v>
      </c>
    </row>
    <row r="449" spans="1:12">
      <c r="A449"/>
      <c r="B449"/>
      <c r="C449"/>
      <c r="D449"/>
      <c r="E449"/>
      <c r="F449"/>
      <c r="G449" s="15"/>
      <c r="H449" s="15"/>
      <c r="I449" s="15"/>
      <c r="K449" s="26" t="str">
        <f t="shared" si="7"/>
        <v/>
      </c>
      <c r="L449" s="26" t="s">
        <v>196</v>
      </c>
    </row>
    <row r="450" spans="1:12">
      <c r="A450"/>
      <c r="B450"/>
      <c r="C450"/>
      <c r="D450"/>
      <c r="E450"/>
      <c r="F450"/>
      <c r="G450" s="15"/>
      <c r="H450" s="15"/>
      <c r="I450" s="15"/>
      <c r="K450" s="26" t="str">
        <f t="shared" si="7"/>
        <v/>
      </c>
      <c r="L450" s="26" t="s">
        <v>196</v>
      </c>
    </row>
    <row r="451" spans="1:12">
      <c r="A451"/>
      <c r="B451"/>
      <c r="C451"/>
      <c r="D451"/>
      <c r="E451"/>
      <c r="F451"/>
      <c r="G451" s="15"/>
      <c r="H451" s="15"/>
      <c r="I451" s="15"/>
      <c r="K451" s="26" t="str">
        <f t="shared" si="7"/>
        <v/>
      </c>
      <c r="L451" s="26" t="s">
        <v>196</v>
      </c>
    </row>
    <row r="452" spans="1:12">
      <c r="A452"/>
      <c r="B452"/>
      <c r="C452"/>
      <c r="D452"/>
      <c r="E452"/>
      <c r="F452"/>
      <c r="G452" s="15"/>
      <c r="H452" s="15"/>
      <c r="I452" s="15"/>
      <c r="K452" s="26" t="str">
        <f t="shared" si="7"/>
        <v/>
      </c>
      <c r="L452" s="26" t="s">
        <v>196</v>
      </c>
    </row>
    <row r="453" spans="1:12">
      <c r="A453"/>
      <c r="B453"/>
      <c r="C453"/>
      <c r="D453"/>
      <c r="E453"/>
      <c r="F453"/>
      <c r="G453" s="15"/>
      <c r="H453" s="15"/>
      <c r="I453" s="15"/>
      <c r="K453" s="26" t="str">
        <f t="shared" si="7"/>
        <v/>
      </c>
      <c r="L453" s="26" t="s">
        <v>196</v>
      </c>
    </row>
    <row r="454" spans="1:12">
      <c r="A454"/>
      <c r="B454"/>
      <c r="C454"/>
      <c r="D454"/>
      <c r="E454"/>
      <c r="F454"/>
      <c r="G454" s="15"/>
      <c r="H454" s="15"/>
      <c r="I454" s="15"/>
      <c r="K454" s="26" t="str">
        <f t="shared" si="7"/>
        <v/>
      </c>
      <c r="L454" s="26" t="s">
        <v>196</v>
      </c>
    </row>
    <row r="455" spans="1:12">
      <c r="A455"/>
      <c r="B455"/>
      <c r="C455"/>
      <c r="D455"/>
      <c r="E455"/>
      <c r="F455"/>
      <c r="G455" s="15"/>
      <c r="H455" s="15"/>
      <c r="I455" s="15"/>
      <c r="K455" s="26" t="str">
        <f t="shared" si="7"/>
        <v/>
      </c>
      <c r="L455" s="26" t="s">
        <v>196</v>
      </c>
    </row>
    <row r="456" spans="1:12">
      <c r="A456"/>
      <c r="B456"/>
      <c r="C456"/>
      <c r="D456"/>
      <c r="E456"/>
      <c r="F456"/>
      <c r="G456" s="15"/>
      <c r="H456" s="15"/>
      <c r="I456" s="15"/>
      <c r="K456" s="26" t="str">
        <f t="shared" si="7"/>
        <v/>
      </c>
      <c r="L456" s="26" t="s">
        <v>196</v>
      </c>
    </row>
    <row r="457" spans="1:12">
      <c r="A457"/>
      <c r="B457"/>
      <c r="C457"/>
      <c r="D457"/>
      <c r="E457"/>
      <c r="F457"/>
      <c r="G457" s="15"/>
      <c r="H457" s="15"/>
      <c r="I457" s="15"/>
      <c r="K457" s="26" t="str">
        <f t="shared" si="7"/>
        <v/>
      </c>
      <c r="L457" s="26" t="s">
        <v>196</v>
      </c>
    </row>
    <row r="458" spans="1:12">
      <c r="A458"/>
      <c r="B458"/>
      <c r="C458"/>
      <c r="D458"/>
      <c r="E458"/>
      <c r="F458"/>
      <c r="G458" s="15"/>
      <c r="H458" s="15"/>
      <c r="I458" s="15"/>
      <c r="K458" s="26" t="str">
        <f t="shared" si="7"/>
        <v/>
      </c>
      <c r="L458" s="26" t="s">
        <v>196</v>
      </c>
    </row>
    <row r="459" spans="1:12">
      <c r="A459"/>
      <c r="B459"/>
      <c r="C459"/>
      <c r="D459"/>
      <c r="E459"/>
      <c r="F459"/>
      <c r="G459" s="15"/>
      <c r="H459" s="15"/>
      <c r="I459" s="15"/>
      <c r="K459" s="26" t="str">
        <f t="shared" si="7"/>
        <v/>
      </c>
      <c r="L459" s="26" t="s">
        <v>196</v>
      </c>
    </row>
    <row r="460" spans="1:12">
      <c r="A460"/>
      <c r="B460"/>
      <c r="C460"/>
      <c r="D460"/>
      <c r="E460"/>
      <c r="F460"/>
      <c r="G460" s="15"/>
      <c r="H460" s="15"/>
      <c r="I460" s="15"/>
      <c r="K460" s="26" t="str">
        <f t="shared" ref="K460:K523" si="8">LEFT(F460,4)</f>
        <v/>
      </c>
      <c r="L460" s="26" t="s">
        <v>196</v>
      </c>
    </row>
    <row r="461" spans="1:12">
      <c r="A461"/>
      <c r="B461"/>
      <c r="C461"/>
      <c r="D461"/>
      <c r="E461"/>
      <c r="F461"/>
      <c r="G461" s="15"/>
      <c r="H461" s="15"/>
      <c r="I461" s="15"/>
      <c r="K461" s="26" t="str">
        <f t="shared" si="8"/>
        <v/>
      </c>
      <c r="L461" s="26" t="s">
        <v>196</v>
      </c>
    </row>
    <row r="462" spans="1:12">
      <c r="A462"/>
      <c r="B462"/>
      <c r="C462"/>
      <c r="D462"/>
      <c r="E462"/>
      <c r="F462"/>
      <c r="G462" s="15"/>
      <c r="H462" s="15"/>
      <c r="I462" s="15"/>
      <c r="K462" s="26" t="str">
        <f t="shared" si="8"/>
        <v/>
      </c>
      <c r="L462" s="26" t="s">
        <v>196</v>
      </c>
    </row>
    <row r="463" spans="1:12">
      <c r="A463"/>
      <c r="B463"/>
      <c r="C463"/>
      <c r="D463"/>
      <c r="E463"/>
      <c r="F463"/>
      <c r="G463" s="15"/>
      <c r="H463" s="15"/>
      <c r="I463" s="15"/>
      <c r="K463" s="26" t="str">
        <f t="shared" si="8"/>
        <v/>
      </c>
      <c r="L463" s="26" t="s">
        <v>196</v>
      </c>
    </row>
    <row r="464" spans="1:12">
      <c r="A464"/>
      <c r="B464"/>
      <c r="C464"/>
      <c r="D464"/>
      <c r="E464"/>
      <c r="F464"/>
      <c r="G464" s="15"/>
      <c r="H464" s="15"/>
      <c r="I464" s="15"/>
      <c r="K464" s="26" t="str">
        <f t="shared" si="8"/>
        <v/>
      </c>
      <c r="L464" s="26" t="s">
        <v>196</v>
      </c>
    </row>
    <row r="465" spans="1:12">
      <c r="A465"/>
      <c r="B465"/>
      <c r="C465"/>
      <c r="D465"/>
      <c r="E465"/>
      <c r="F465"/>
      <c r="G465" s="15"/>
      <c r="H465" s="15"/>
      <c r="I465" s="15"/>
      <c r="K465" s="26" t="str">
        <f t="shared" si="8"/>
        <v/>
      </c>
      <c r="L465" s="26" t="s">
        <v>196</v>
      </c>
    </row>
    <row r="466" spans="1:12">
      <c r="A466"/>
      <c r="B466"/>
      <c r="C466"/>
      <c r="D466"/>
      <c r="E466"/>
      <c r="F466"/>
      <c r="G466" s="15"/>
      <c r="H466" s="15"/>
      <c r="I466" s="15"/>
      <c r="K466" s="26" t="str">
        <f t="shared" si="8"/>
        <v/>
      </c>
      <c r="L466" s="26" t="s">
        <v>196</v>
      </c>
    </row>
    <row r="467" spans="1:12">
      <c r="A467"/>
      <c r="B467"/>
      <c r="C467"/>
      <c r="D467"/>
      <c r="E467"/>
      <c r="F467"/>
      <c r="G467" s="15"/>
      <c r="H467" s="15"/>
      <c r="I467" s="15"/>
      <c r="K467" s="26" t="str">
        <f t="shared" si="8"/>
        <v/>
      </c>
      <c r="L467" s="26" t="s">
        <v>196</v>
      </c>
    </row>
    <row r="468" spans="1:12">
      <c r="A468"/>
      <c r="B468"/>
      <c r="C468"/>
      <c r="D468"/>
      <c r="E468"/>
      <c r="F468"/>
      <c r="G468" s="15"/>
      <c r="H468" s="15"/>
      <c r="I468" s="15"/>
      <c r="K468" s="26" t="str">
        <f t="shared" si="8"/>
        <v/>
      </c>
      <c r="L468" s="26" t="s">
        <v>196</v>
      </c>
    </row>
    <row r="469" spans="1:12">
      <c r="A469"/>
      <c r="B469"/>
      <c r="C469"/>
      <c r="D469"/>
      <c r="E469"/>
      <c r="F469"/>
      <c r="G469" s="15"/>
      <c r="H469" s="15"/>
      <c r="I469" s="15"/>
      <c r="K469" s="26" t="str">
        <f t="shared" si="8"/>
        <v/>
      </c>
      <c r="L469" s="26" t="s">
        <v>196</v>
      </c>
    </row>
    <row r="470" spans="1:12">
      <c r="A470"/>
      <c r="B470"/>
      <c r="C470"/>
      <c r="D470"/>
      <c r="E470"/>
      <c r="F470"/>
      <c r="G470" s="15"/>
      <c r="H470" s="15"/>
      <c r="I470" s="15"/>
      <c r="K470" s="26" t="str">
        <f t="shared" si="8"/>
        <v/>
      </c>
      <c r="L470" s="26" t="s">
        <v>196</v>
      </c>
    </row>
    <row r="471" spans="1:12">
      <c r="A471"/>
      <c r="B471"/>
      <c r="C471"/>
      <c r="D471"/>
      <c r="E471"/>
      <c r="F471"/>
      <c r="G471" s="15"/>
      <c r="H471" s="15"/>
      <c r="I471" s="15"/>
      <c r="K471" s="26" t="str">
        <f t="shared" si="8"/>
        <v/>
      </c>
      <c r="L471" s="26" t="s">
        <v>196</v>
      </c>
    </row>
    <row r="472" spans="1:12">
      <c r="A472"/>
      <c r="B472"/>
      <c r="C472"/>
      <c r="D472"/>
      <c r="E472"/>
      <c r="F472"/>
      <c r="G472" s="15"/>
      <c r="H472" s="15"/>
      <c r="I472" s="15"/>
      <c r="K472" s="26" t="str">
        <f t="shared" si="8"/>
        <v/>
      </c>
      <c r="L472" s="26" t="s">
        <v>196</v>
      </c>
    </row>
    <row r="473" spans="1:12">
      <c r="A473"/>
      <c r="B473"/>
      <c r="C473"/>
      <c r="D473"/>
      <c r="E473"/>
      <c r="F473"/>
      <c r="G473" s="15"/>
      <c r="H473" s="15"/>
      <c r="I473" s="15"/>
      <c r="K473" s="26" t="str">
        <f t="shared" si="8"/>
        <v/>
      </c>
      <c r="L473" s="26" t="s">
        <v>196</v>
      </c>
    </row>
    <row r="474" spans="1:12">
      <c r="A474"/>
      <c r="B474"/>
      <c r="C474"/>
      <c r="D474"/>
      <c r="E474"/>
      <c r="F474"/>
      <c r="G474" s="15"/>
      <c r="H474" s="15"/>
      <c r="I474" s="15"/>
      <c r="K474" s="26" t="str">
        <f t="shared" si="8"/>
        <v/>
      </c>
      <c r="L474" s="26" t="s">
        <v>196</v>
      </c>
    </row>
    <row r="475" spans="1:12">
      <c r="A475"/>
      <c r="B475"/>
      <c r="C475"/>
      <c r="D475"/>
      <c r="E475"/>
      <c r="F475"/>
      <c r="G475" s="15"/>
      <c r="H475" s="15"/>
      <c r="I475" s="15"/>
      <c r="K475" s="26" t="str">
        <f t="shared" si="8"/>
        <v/>
      </c>
      <c r="L475" s="26" t="s">
        <v>196</v>
      </c>
    </row>
    <row r="476" spans="1:12">
      <c r="A476"/>
      <c r="B476"/>
      <c r="C476"/>
      <c r="D476"/>
      <c r="E476"/>
      <c r="F476"/>
      <c r="G476" s="15"/>
      <c r="H476" s="15"/>
      <c r="I476" s="15"/>
      <c r="K476" s="26" t="str">
        <f t="shared" si="8"/>
        <v/>
      </c>
      <c r="L476" s="26" t="s">
        <v>196</v>
      </c>
    </row>
    <row r="477" spans="1:12">
      <c r="A477"/>
      <c r="B477"/>
      <c r="C477"/>
      <c r="D477"/>
      <c r="E477"/>
      <c r="F477"/>
      <c r="G477" s="15"/>
      <c r="H477" s="15"/>
      <c r="I477" s="15"/>
      <c r="K477" s="26" t="str">
        <f t="shared" si="8"/>
        <v/>
      </c>
      <c r="L477" s="26" t="s">
        <v>196</v>
      </c>
    </row>
    <row r="478" spans="1:12">
      <c r="A478"/>
      <c r="B478"/>
      <c r="C478"/>
      <c r="D478"/>
      <c r="E478"/>
      <c r="F478"/>
      <c r="G478" s="15"/>
      <c r="H478" s="15"/>
      <c r="I478" s="15"/>
      <c r="K478" s="26" t="str">
        <f t="shared" si="8"/>
        <v/>
      </c>
      <c r="L478" s="26" t="s">
        <v>196</v>
      </c>
    </row>
    <row r="479" spans="1:12">
      <c r="A479"/>
      <c r="B479"/>
      <c r="C479"/>
      <c r="D479"/>
      <c r="E479"/>
      <c r="F479"/>
      <c r="G479" s="15"/>
      <c r="H479" s="15"/>
      <c r="I479" s="15"/>
      <c r="K479" s="26" t="str">
        <f t="shared" si="8"/>
        <v/>
      </c>
      <c r="L479" s="26" t="s">
        <v>196</v>
      </c>
    </row>
    <row r="480" spans="1:12">
      <c r="A480"/>
      <c r="B480"/>
      <c r="C480"/>
      <c r="D480"/>
      <c r="E480"/>
      <c r="F480"/>
      <c r="G480" s="15"/>
      <c r="H480" s="15"/>
      <c r="I480" s="15"/>
      <c r="K480" s="26" t="str">
        <f t="shared" si="8"/>
        <v/>
      </c>
      <c r="L480" s="26" t="s">
        <v>196</v>
      </c>
    </row>
    <row r="481" spans="1:12">
      <c r="A481"/>
      <c r="B481"/>
      <c r="C481"/>
      <c r="D481"/>
      <c r="E481"/>
      <c r="F481"/>
      <c r="G481" s="15"/>
      <c r="H481" s="15"/>
      <c r="I481" s="15"/>
      <c r="K481" s="26" t="str">
        <f t="shared" si="8"/>
        <v/>
      </c>
      <c r="L481" s="26" t="s">
        <v>196</v>
      </c>
    </row>
    <row r="482" spans="1:12">
      <c r="A482"/>
      <c r="B482"/>
      <c r="C482"/>
      <c r="D482"/>
      <c r="E482"/>
      <c r="F482"/>
      <c r="G482" s="15"/>
      <c r="H482" s="15"/>
      <c r="I482" s="15"/>
      <c r="K482" s="26" t="str">
        <f t="shared" si="8"/>
        <v/>
      </c>
      <c r="L482" s="26" t="s">
        <v>196</v>
      </c>
    </row>
    <row r="483" spans="1:12">
      <c r="A483"/>
      <c r="B483"/>
      <c r="C483"/>
      <c r="D483"/>
      <c r="E483"/>
      <c r="F483"/>
      <c r="G483" s="15"/>
      <c r="H483" s="15"/>
      <c r="I483" s="15"/>
      <c r="K483" s="26" t="str">
        <f t="shared" si="8"/>
        <v/>
      </c>
      <c r="L483" s="26" t="s">
        <v>196</v>
      </c>
    </row>
    <row r="484" spans="1:12">
      <c r="A484"/>
      <c r="B484"/>
      <c r="C484"/>
      <c r="D484"/>
      <c r="E484"/>
      <c r="F484"/>
      <c r="G484" s="15"/>
      <c r="H484" s="15"/>
      <c r="I484" s="15"/>
      <c r="K484" s="26" t="str">
        <f t="shared" si="8"/>
        <v/>
      </c>
      <c r="L484" s="26" t="s">
        <v>196</v>
      </c>
    </row>
    <row r="485" spans="1:12">
      <c r="A485"/>
      <c r="B485"/>
      <c r="C485"/>
      <c r="D485"/>
      <c r="E485"/>
      <c r="F485"/>
      <c r="G485" s="15"/>
      <c r="H485" s="15"/>
      <c r="I485" s="15"/>
      <c r="K485" s="26" t="str">
        <f t="shared" si="8"/>
        <v/>
      </c>
      <c r="L485" s="26" t="s">
        <v>196</v>
      </c>
    </row>
    <row r="486" spans="1:12">
      <c r="A486"/>
      <c r="B486"/>
      <c r="C486"/>
      <c r="D486"/>
      <c r="E486"/>
      <c r="F486"/>
      <c r="G486" s="15"/>
      <c r="H486" s="15"/>
      <c r="I486" s="15"/>
      <c r="K486" s="26" t="str">
        <f t="shared" si="8"/>
        <v/>
      </c>
      <c r="L486" s="26" t="s">
        <v>196</v>
      </c>
    </row>
    <row r="487" spans="1:12">
      <c r="A487"/>
      <c r="B487"/>
      <c r="C487"/>
      <c r="D487"/>
      <c r="E487"/>
      <c r="F487"/>
      <c r="G487" s="15"/>
      <c r="H487" s="15"/>
      <c r="I487" s="15"/>
      <c r="K487" s="26" t="str">
        <f t="shared" si="8"/>
        <v/>
      </c>
      <c r="L487" s="26" t="s">
        <v>196</v>
      </c>
    </row>
    <row r="488" spans="1:12">
      <c r="A488"/>
      <c r="B488"/>
      <c r="C488"/>
      <c r="D488"/>
      <c r="E488"/>
      <c r="F488"/>
      <c r="G488" s="15"/>
      <c r="H488" s="15"/>
      <c r="I488" s="15"/>
      <c r="K488" s="26" t="str">
        <f t="shared" si="8"/>
        <v/>
      </c>
      <c r="L488" s="26" t="s">
        <v>196</v>
      </c>
    </row>
    <row r="489" spans="1:12">
      <c r="A489"/>
      <c r="B489"/>
      <c r="C489"/>
      <c r="D489"/>
      <c r="E489"/>
      <c r="F489"/>
      <c r="G489" s="15"/>
      <c r="H489" s="15"/>
      <c r="I489" s="15"/>
      <c r="K489" s="26" t="str">
        <f t="shared" si="8"/>
        <v/>
      </c>
      <c r="L489" s="26" t="s">
        <v>196</v>
      </c>
    </row>
    <row r="490" spans="1:12">
      <c r="A490"/>
      <c r="B490"/>
      <c r="C490"/>
      <c r="D490"/>
      <c r="E490"/>
      <c r="F490"/>
      <c r="G490" s="15"/>
      <c r="H490" s="15"/>
      <c r="I490" s="15"/>
      <c r="K490" s="26" t="str">
        <f t="shared" si="8"/>
        <v/>
      </c>
      <c r="L490" s="26" t="s">
        <v>196</v>
      </c>
    </row>
    <row r="491" spans="1:12">
      <c r="A491"/>
      <c r="B491"/>
      <c r="C491"/>
      <c r="D491"/>
      <c r="E491"/>
      <c r="F491"/>
      <c r="G491" s="15"/>
      <c r="H491" s="15"/>
      <c r="I491" s="15"/>
      <c r="K491" s="26" t="str">
        <f t="shared" si="8"/>
        <v/>
      </c>
      <c r="L491" s="26" t="s">
        <v>196</v>
      </c>
    </row>
    <row r="492" spans="1:12">
      <c r="A492"/>
      <c r="B492"/>
      <c r="C492"/>
      <c r="D492"/>
      <c r="E492"/>
      <c r="F492"/>
      <c r="G492" s="15"/>
      <c r="H492" s="15"/>
      <c r="I492" s="15"/>
      <c r="K492" s="26" t="str">
        <f t="shared" si="8"/>
        <v/>
      </c>
      <c r="L492" s="26" t="s">
        <v>196</v>
      </c>
    </row>
    <row r="493" spans="1:12">
      <c r="A493"/>
      <c r="B493"/>
      <c r="C493"/>
      <c r="D493"/>
      <c r="E493"/>
      <c r="F493"/>
      <c r="G493" s="15"/>
      <c r="H493" s="15"/>
      <c r="I493" s="15"/>
      <c r="K493" s="26" t="str">
        <f t="shared" si="8"/>
        <v/>
      </c>
      <c r="L493" s="26" t="s">
        <v>196</v>
      </c>
    </row>
    <row r="494" spans="1:12">
      <c r="A494"/>
      <c r="B494"/>
      <c r="C494"/>
      <c r="D494"/>
      <c r="E494"/>
      <c r="F494"/>
      <c r="G494" s="15"/>
      <c r="H494" s="15"/>
      <c r="I494" s="15"/>
      <c r="K494" s="26" t="str">
        <f t="shared" si="8"/>
        <v/>
      </c>
      <c r="L494" s="26" t="s">
        <v>196</v>
      </c>
    </row>
    <row r="495" spans="1:12">
      <c r="A495"/>
      <c r="B495"/>
      <c r="C495"/>
      <c r="D495"/>
      <c r="E495"/>
      <c r="F495"/>
      <c r="G495" s="15"/>
      <c r="H495" s="15"/>
      <c r="I495" s="15"/>
      <c r="K495" s="26" t="str">
        <f t="shared" si="8"/>
        <v/>
      </c>
      <c r="L495" s="26" t="s">
        <v>196</v>
      </c>
    </row>
    <row r="496" spans="1:12">
      <c r="A496"/>
      <c r="B496"/>
      <c r="C496"/>
      <c r="D496"/>
      <c r="E496"/>
      <c r="F496"/>
      <c r="G496" s="15"/>
      <c r="H496" s="15"/>
      <c r="I496" s="15"/>
      <c r="K496" s="26" t="str">
        <f t="shared" si="8"/>
        <v/>
      </c>
      <c r="L496" s="26" t="s">
        <v>196</v>
      </c>
    </row>
    <row r="497" spans="1:12">
      <c r="A497"/>
      <c r="B497"/>
      <c r="C497"/>
      <c r="D497"/>
      <c r="E497"/>
      <c r="F497"/>
      <c r="G497" s="15"/>
      <c r="H497" s="15"/>
      <c r="I497" s="15"/>
      <c r="K497" s="26" t="str">
        <f t="shared" si="8"/>
        <v/>
      </c>
      <c r="L497" s="26" t="s">
        <v>196</v>
      </c>
    </row>
    <row r="498" spans="1:12">
      <c r="A498"/>
      <c r="B498"/>
      <c r="C498"/>
      <c r="D498"/>
      <c r="E498"/>
      <c r="F498"/>
      <c r="G498" s="15"/>
      <c r="H498" s="15"/>
      <c r="I498" s="15"/>
      <c r="K498" s="26" t="str">
        <f t="shared" si="8"/>
        <v/>
      </c>
      <c r="L498" s="26" t="s">
        <v>196</v>
      </c>
    </row>
    <row r="499" spans="1:12">
      <c r="A499"/>
      <c r="B499"/>
      <c r="C499"/>
      <c r="D499"/>
      <c r="E499"/>
      <c r="F499"/>
      <c r="G499" s="15"/>
      <c r="H499" s="15"/>
      <c r="I499" s="15"/>
      <c r="K499" s="26" t="str">
        <f t="shared" si="8"/>
        <v/>
      </c>
      <c r="L499" s="26" t="s">
        <v>196</v>
      </c>
    </row>
    <row r="500" spans="1:12">
      <c r="A500"/>
      <c r="B500"/>
      <c r="C500"/>
      <c r="D500"/>
      <c r="E500"/>
      <c r="F500"/>
      <c r="G500" s="15"/>
      <c r="H500" s="15"/>
      <c r="I500" s="15"/>
      <c r="K500" s="26" t="str">
        <f t="shared" si="8"/>
        <v/>
      </c>
      <c r="L500" s="26" t="s">
        <v>196</v>
      </c>
    </row>
    <row r="501" spans="1:12">
      <c r="A501"/>
      <c r="B501"/>
      <c r="C501"/>
      <c r="D501"/>
      <c r="E501"/>
      <c r="F501"/>
      <c r="G501" s="15"/>
      <c r="H501" s="15"/>
      <c r="I501" s="15"/>
      <c r="K501" s="26" t="str">
        <f t="shared" si="8"/>
        <v/>
      </c>
      <c r="L501" s="26" t="s">
        <v>196</v>
      </c>
    </row>
    <row r="502" spans="1:12">
      <c r="A502"/>
      <c r="B502"/>
      <c r="C502"/>
      <c r="D502"/>
      <c r="E502"/>
      <c r="F502"/>
      <c r="G502" s="15"/>
      <c r="H502" s="15"/>
      <c r="I502" s="15"/>
      <c r="K502" s="26" t="str">
        <f t="shared" si="8"/>
        <v/>
      </c>
      <c r="L502" s="26" t="s">
        <v>196</v>
      </c>
    </row>
    <row r="503" spans="1:12">
      <c r="A503"/>
      <c r="B503"/>
      <c r="C503"/>
      <c r="D503"/>
      <c r="E503"/>
      <c r="F503"/>
      <c r="G503" s="15"/>
      <c r="H503" s="15"/>
      <c r="I503" s="15"/>
      <c r="K503" s="26" t="str">
        <f t="shared" si="8"/>
        <v/>
      </c>
      <c r="L503" s="26" t="s">
        <v>196</v>
      </c>
    </row>
    <row r="504" spans="1:12">
      <c r="A504"/>
      <c r="B504"/>
      <c r="C504"/>
      <c r="D504"/>
      <c r="E504"/>
      <c r="F504"/>
      <c r="G504" s="15"/>
      <c r="H504" s="15"/>
      <c r="I504" s="15"/>
      <c r="K504" s="26" t="str">
        <f t="shared" si="8"/>
        <v/>
      </c>
      <c r="L504" s="26" t="s">
        <v>196</v>
      </c>
    </row>
    <row r="505" spans="1:12">
      <c r="A505"/>
      <c r="B505"/>
      <c r="C505"/>
      <c r="D505"/>
      <c r="E505"/>
      <c r="F505"/>
      <c r="G505" s="15"/>
      <c r="H505" s="15"/>
      <c r="I505" s="15"/>
      <c r="K505" s="26" t="str">
        <f t="shared" si="8"/>
        <v/>
      </c>
      <c r="L505" s="26" t="s">
        <v>196</v>
      </c>
    </row>
    <row r="506" spans="1:12">
      <c r="A506"/>
      <c r="B506"/>
      <c r="C506"/>
      <c r="D506"/>
      <c r="E506"/>
      <c r="F506"/>
      <c r="G506" s="15"/>
      <c r="H506" s="15"/>
      <c r="I506" s="15"/>
      <c r="K506" s="26" t="str">
        <f t="shared" si="8"/>
        <v/>
      </c>
      <c r="L506" s="26" t="s">
        <v>196</v>
      </c>
    </row>
    <row r="507" spans="1:12">
      <c r="A507"/>
      <c r="B507"/>
      <c r="C507"/>
      <c r="D507"/>
      <c r="E507"/>
      <c r="F507"/>
      <c r="G507" s="15"/>
      <c r="H507" s="15"/>
      <c r="I507" s="15"/>
      <c r="K507" s="26" t="str">
        <f t="shared" si="8"/>
        <v/>
      </c>
      <c r="L507" s="26" t="s">
        <v>196</v>
      </c>
    </row>
    <row r="508" spans="1:12">
      <c r="A508"/>
      <c r="B508"/>
      <c r="C508"/>
      <c r="D508"/>
      <c r="E508"/>
      <c r="F508"/>
      <c r="G508" s="15"/>
      <c r="H508" s="15"/>
      <c r="I508" s="15"/>
      <c r="K508" s="26" t="str">
        <f t="shared" si="8"/>
        <v/>
      </c>
      <c r="L508" s="26" t="s">
        <v>196</v>
      </c>
    </row>
    <row r="509" spans="1:12">
      <c r="A509"/>
      <c r="B509"/>
      <c r="C509"/>
      <c r="D509"/>
      <c r="E509"/>
      <c r="F509"/>
      <c r="G509" s="15"/>
      <c r="H509" s="15"/>
      <c r="I509" s="15"/>
      <c r="K509" s="26" t="str">
        <f t="shared" si="8"/>
        <v/>
      </c>
      <c r="L509" s="26" t="s">
        <v>196</v>
      </c>
    </row>
    <row r="510" spans="1:12">
      <c r="A510"/>
      <c r="B510"/>
      <c r="C510"/>
      <c r="D510"/>
      <c r="E510"/>
      <c r="F510"/>
      <c r="G510" s="15"/>
      <c r="H510" s="15"/>
      <c r="I510" s="15"/>
      <c r="K510" s="26" t="str">
        <f t="shared" si="8"/>
        <v/>
      </c>
      <c r="L510" s="26" t="s">
        <v>196</v>
      </c>
    </row>
    <row r="511" spans="1:12">
      <c r="A511"/>
      <c r="B511"/>
      <c r="C511"/>
      <c r="D511"/>
      <c r="E511"/>
      <c r="F511"/>
      <c r="G511" s="15"/>
      <c r="H511" s="15"/>
      <c r="I511" s="15"/>
      <c r="K511" s="26" t="str">
        <f t="shared" si="8"/>
        <v/>
      </c>
      <c r="L511" s="26" t="s">
        <v>196</v>
      </c>
    </row>
    <row r="512" spans="1:12">
      <c r="A512"/>
      <c r="B512"/>
      <c r="C512"/>
      <c r="D512"/>
      <c r="E512"/>
      <c r="F512"/>
      <c r="G512" s="15"/>
      <c r="H512" s="15"/>
      <c r="I512" s="15"/>
      <c r="K512" s="26" t="str">
        <f t="shared" si="8"/>
        <v/>
      </c>
      <c r="L512" s="26" t="s">
        <v>196</v>
      </c>
    </row>
    <row r="513" spans="1:12">
      <c r="A513"/>
      <c r="B513"/>
      <c r="C513"/>
      <c r="D513"/>
      <c r="E513"/>
      <c r="F513"/>
      <c r="G513" s="15"/>
      <c r="H513" s="15"/>
      <c r="I513" s="15"/>
      <c r="K513" s="26" t="str">
        <f t="shared" si="8"/>
        <v/>
      </c>
      <c r="L513" s="26" t="s">
        <v>196</v>
      </c>
    </row>
    <row r="514" spans="1:12">
      <c r="A514"/>
      <c r="B514"/>
      <c r="C514"/>
      <c r="D514"/>
      <c r="E514"/>
      <c r="F514"/>
      <c r="G514" s="15"/>
      <c r="H514" s="15"/>
      <c r="I514" s="15"/>
      <c r="K514" s="26" t="str">
        <f t="shared" si="8"/>
        <v/>
      </c>
      <c r="L514" s="26" t="s">
        <v>196</v>
      </c>
    </row>
    <row r="515" spans="1:12">
      <c r="A515"/>
      <c r="B515"/>
      <c r="C515"/>
      <c r="D515"/>
      <c r="E515"/>
      <c r="F515"/>
      <c r="G515" s="15"/>
      <c r="H515" s="15"/>
      <c r="I515" s="15"/>
      <c r="K515" s="26" t="str">
        <f t="shared" si="8"/>
        <v/>
      </c>
      <c r="L515" s="26" t="s">
        <v>196</v>
      </c>
    </row>
    <row r="516" spans="1:12">
      <c r="A516"/>
      <c r="B516"/>
      <c r="C516"/>
      <c r="D516"/>
      <c r="E516"/>
      <c r="F516"/>
      <c r="G516" s="15"/>
      <c r="H516" s="15"/>
      <c r="I516" s="15"/>
      <c r="K516" s="26" t="str">
        <f t="shared" si="8"/>
        <v/>
      </c>
      <c r="L516" s="26" t="s">
        <v>196</v>
      </c>
    </row>
    <row r="517" spans="1:12">
      <c r="A517"/>
      <c r="B517"/>
      <c r="C517"/>
      <c r="D517"/>
      <c r="E517"/>
      <c r="F517"/>
      <c r="G517" s="15"/>
      <c r="H517" s="15"/>
      <c r="I517" s="15"/>
      <c r="K517" s="26" t="str">
        <f t="shared" si="8"/>
        <v/>
      </c>
      <c r="L517" s="26" t="s">
        <v>196</v>
      </c>
    </row>
    <row r="518" spans="1:12">
      <c r="A518"/>
      <c r="B518"/>
      <c r="C518"/>
      <c r="D518"/>
      <c r="E518"/>
      <c r="F518"/>
      <c r="G518" s="15"/>
      <c r="H518" s="15"/>
      <c r="I518" s="15"/>
      <c r="K518" s="26" t="str">
        <f t="shared" si="8"/>
        <v/>
      </c>
      <c r="L518" s="26" t="s">
        <v>196</v>
      </c>
    </row>
    <row r="519" spans="1:12">
      <c r="A519"/>
      <c r="B519"/>
      <c r="C519"/>
      <c r="D519"/>
      <c r="E519"/>
      <c r="F519"/>
      <c r="G519" s="15"/>
      <c r="H519" s="15"/>
      <c r="I519" s="15"/>
      <c r="K519" s="26" t="str">
        <f t="shared" si="8"/>
        <v/>
      </c>
      <c r="L519" s="26" t="s">
        <v>196</v>
      </c>
    </row>
    <row r="520" spans="1:12">
      <c r="A520"/>
      <c r="B520"/>
      <c r="C520"/>
      <c r="D520"/>
      <c r="E520"/>
      <c r="F520"/>
      <c r="G520" s="15"/>
      <c r="H520" s="15"/>
      <c r="I520" s="15"/>
      <c r="K520" s="26" t="str">
        <f t="shared" si="8"/>
        <v/>
      </c>
      <c r="L520" s="26" t="s">
        <v>196</v>
      </c>
    </row>
    <row r="521" spans="1:12">
      <c r="A521"/>
      <c r="B521"/>
      <c r="C521"/>
      <c r="D521"/>
      <c r="E521"/>
      <c r="F521"/>
      <c r="G521" s="15"/>
      <c r="H521" s="15"/>
      <c r="I521" s="15"/>
      <c r="K521" s="26" t="str">
        <f t="shared" si="8"/>
        <v/>
      </c>
      <c r="L521" s="26" t="s">
        <v>196</v>
      </c>
    </row>
    <row r="522" spans="1:12">
      <c r="A522"/>
      <c r="B522"/>
      <c r="C522"/>
      <c r="D522"/>
      <c r="E522"/>
      <c r="F522"/>
      <c r="G522" s="15"/>
      <c r="H522" s="15"/>
      <c r="I522" s="15"/>
      <c r="K522" s="26" t="str">
        <f t="shared" si="8"/>
        <v/>
      </c>
      <c r="L522" s="26" t="s">
        <v>196</v>
      </c>
    </row>
    <row r="523" spans="1:12">
      <c r="A523"/>
      <c r="B523"/>
      <c r="C523"/>
      <c r="D523"/>
      <c r="E523"/>
      <c r="F523"/>
      <c r="G523" s="15"/>
      <c r="H523" s="15"/>
      <c r="I523" s="15"/>
      <c r="K523" s="26" t="str">
        <f t="shared" si="8"/>
        <v/>
      </c>
      <c r="L523" s="26" t="s">
        <v>196</v>
      </c>
    </row>
    <row r="524" spans="1:12">
      <c r="A524"/>
      <c r="B524"/>
      <c r="C524"/>
      <c r="D524"/>
      <c r="E524"/>
      <c r="F524"/>
      <c r="G524" s="15"/>
      <c r="H524" s="15"/>
      <c r="I524" s="15"/>
      <c r="K524" s="26" t="str">
        <f t="shared" ref="K524:K587" si="9">LEFT(F524,4)</f>
        <v/>
      </c>
      <c r="L524" s="26" t="s">
        <v>196</v>
      </c>
    </row>
    <row r="525" spans="1:12">
      <c r="A525"/>
      <c r="B525"/>
      <c r="C525"/>
      <c r="D525"/>
      <c r="E525"/>
      <c r="F525"/>
      <c r="G525" s="15"/>
      <c r="H525" s="15"/>
      <c r="I525" s="15"/>
      <c r="K525" s="26" t="str">
        <f t="shared" si="9"/>
        <v/>
      </c>
      <c r="L525" s="26" t="s">
        <v>196</v>
      </c>
    </row>
    <row r="526" spans="1:12">
      <c r="A526"/>
      <c r="B526"/>
      <c r="C526"/>
      <c r="D526"/>
      <c r="E526"/>
      <c r="F526"/>
      <c r="G526" s="15"/>
      <c r="H526" s="15"/>
      <c r="I526" s="15"/>
      <c r="K526" s="26" t="str">
        <f t="shared" si="9"/>
        <v/>
      </c>
      <c r="L526" s="26" t="s">
        <v>196</v>
      </c>
    </row>
    <row r="527" spans="1:12">
      <c r="A527"/>
      <c r="B527"/>
      <c r="C527"/>
      <c r="D527"/>
      <c r="E527"/>
      <c r="F527"/>
      <c r="G527" s="15"/>
      <c r="H527" s="15"/>
      <c r="I527" s="15"/>
      <c r="K527" s="26" t="str">
        <f t="shared" si="9"/>
        <v/>
      </c>
      <c r="L527" s="26" t="s">
        <v>196</v>
      </c>
    </row>
    <row r="528" spans="1:12">
      <c r="A528"/>
      <c r="B528"/>
      <c r="C528"/>
      <c r="D528"/>
      <c r="E528"/>
      <c r="F528"/>
      <c r="G528" s="15"/>
      <c r="H528" s="15"/>
      <c r="I528" s="15"/>
      <c r="K528" s="26" t="str">
        <f t="shared" si="9"/>
        <v/>
      </c>
      <c r="L528" s="26" t="s">
        <v>196</v>
      </c>
    </row>
    <row r="529" spans="1:12">
      <c r="A529"/>
      <c r="B529"/>
      <c r="C529"/>
      <c r="D529"/>
      <c r="E529"/>
      <c r="F529"/>
      <c r="G529" s="15"/>
      <c r="H529" s="15"/>
      <c r="I529" s="15"/>
      <c r="K529" s="26" t="str">
        <f t="shared" si="9"/>
        <v/>
      </c>
      <c r="L529" s="26" t="s">
        <v>196</v>
      </c>
    </row>
    <row r="530" spans="1:12">
      <c r="A530"/>
      <c r="B530"/>
      <c r="C530"/>
      <c r="D530"/>
      <c r="E530"/>
      <c r="F530"/>
      <c r="G530" s="15"/>
      <c r="H530" s="15"/>
      <c r="I530" s="15"/>
      <c r="K530" s="26" t="str">
        <f t="shared" si="9"/>
        <v/>
      </c>
      <c r="L530" s="26" t="s">
        <v>196</v>
      </c>
    </row>
    <row r="531" spans="1:12">
      <c r="A531"/>
      <c r="B531"/>
      <c r="C531"/>
      <c r="D531"/>
      <c r="E531"/>
      <c r="F531"/>
      <c r="G531" s="15"/>
      <c r="H531" s="15"/>
      <c r="I531" s="15"/>
      <c r="K531" s="26" t="str">
        <f t="shared" si="9"/>
        <v/>
      </c>
      <c r="L531" s="26" t="s">
        <v>196</v>
      </c>
    </row>
    <row r="532" spans="1:12">
      <c r="A532"/>
      <c r="B532"/>
      <c r="C532"/>
      <c r="D532"/>
      <c r="E532"/>
      <c r="F532"/>
      <c r="G532" s="15"/>
      <c r="H532" s="15"/>
      <c r="I532" s="15"/>
      <c r="K532" s="26" t="str">
        <f t="shared" si="9"/>
        <v/>
      </c>
      <c r="L532" s="26" t="s">
        <v>196</v>
      </c>
    </row>
    <row r="533" spans="1:12">
      <c r="A533"/>
      <c r="B533"/>
      <c r="C533"/>
      <c r="D533"/>
      <c r="E533"/>
      <c r="F533"/>
      <c r="G533" s="15"/>
      <c r="H533" s="15"/>
      <c r="I533" s="15"/>
      <c r="K533" s="26" t="str">
        <f t="shared" si="9"/>
        <v/>
      </c>
      <c r="L533" s="26" t="s">
        <v>196</v>
      </c>
    </row>
    <row r="534" spans="1:12">
      <c r="A534"/>
      <c r="B534"/>
      <c r="C534"/>
      <c r="D534"/>
      <c r="E534"/>
      <c r="F534"/>
      <c r="G534" s="15"/>
      <c r="H534" s="15"/>
      <c r="I534" s="15"/>
      <c r="K534" s="26" t="str">
        <f t="shared" si="9"/>
        <v/>
      </c>
      <c r="L534" s="26" t="s">
        <v>196</v>
      </c>
    </row>
    <row r="535" spans="1:12">
      <c r="A535"/>
      <c r="B535"/>
      <c r="C535"/>
      <c r="D535"/>
      <c r="E535"/>
      <c r="F535"/>
      <c r="G535" s="15"/>
      <c r="H535" s="15"/>
      <c r="I535" s="15"/>
      <c r="K535" s="26" t="str">
        <f t="shared" si="9"/>
        <v/>
      </c>
      <c r="L535" s="26" t="s">
        <v>196</v>
      </c>
    </row>
    <row r="536" spans="1:12">
      <c r="A536"/>
      <c r="B536"/>
      <c r="C536"/>
      <c r="D536"/>
      <c r="E536"/>
      <c r="F536"/>
      <c r="G536" s="15"/>
      <c r="H536" s="15"/>
      <c r="I536" s="15"/>
      <c r="K536" s="26" t="str">
        <f t="shared" si="9"/>
        <v/>
      </c>
      <c r="L536" s="26" t="s">
        <v>196</v>
      </c>
    </row>
    <row r="537" spans="1:12">
      <c r="A537"/>
      <c r="B537"/>
      <c r="C537"/>
      <c r="D537"/>
      <c r="E537"/>
      <c r="F537"/>
      <c r="G537" s="15"/>
      <c r="H537" s="15"/>
      <c r="I537" s="15"/>
      <c r="K537" s="26" t="str">
        <f t="shared" si="9"/>
        <v/>
      </c>
      <c r="L537" s="26" t="s">
        <v>196</v>
      </c>
    </row>
    <row r="538" spans="1:12">
      <c r="A538"/>
      <c r="B538"/>
      <c r="C538"/>
      <c r="D538"/>
      <c r="E538"/>
      <c r="F538"/>
      <c r="G538" s="15"/>
      <c r="H538" s="15"/>
      <c r="I538" s="15"/>
      <c r="K538" s="26" t="str">
        <f t="shared" si="9"/>
        <v/>
      </c>
      <c r="L538" s="26" t="s">
        <v>196</v>
      </c>
    </row>
    <row r="539" spans="1:12">
      <c r="A539"/>
      <c r="B539"/>
      <c r="C539"/>
      <c r="D539"/>
      <c r="E539"/>
      <c r="F539"/>
      <c r="G539" s="15"/>
      <c r="H539" s="15"/>
      <c r="I539" s="15"/>
      <c r="K539" s="26" t="str">
        <f t="shared" si="9"/>
        <v/>
      </c>
      <c r="L539" s="26" t="s">
        <v>196</v>
      </c>
    </row>
    <row r="540" spans="1:12">
      <c r="A540"/>
      <c r="B540"/>
      <c r="C540"/>
      <c r="D540"/>
      <c r="E540"/>
      <c r="F540"/>
      <c r="G540" s="15"/>
      <c r="H540" s="15"/>
      <c r="I540" s="15"/>
      <c r="K540" s="26" t="str">
        <f t="shared" si="9"/>
        <v/>
      </c>
      <c r="L540" s="26" t="s">
        <v>196</v>
      </c>
    </row>
    <row r="541" spans="1:12">
      <c r="A541"/>
      <c r="B541"/>
      <c r="C541"/>
      <c r="D541"/>
      <c r="E541"/>
      <c r="F541"/>
      <c r="G541" s="15"/>
      <c r="H541" s="15"/>
      <c r="I541" s="15"/>
      <c r="K541" s="26" t="str">
        <f t="shared" si="9"/>
        <v/>
      </c>
      <c r="L541" s="26" t="s">
        <v>196</v>
      </c>
    </row>
    <row r="542" spans="1:12">
      <c r="A542"/>
      <c r="B542"/>
      <c r="C542"/>
      <c r="D542"/>
      <c r="E542"/>
      <c r="F542"/>
      <c r="G542" s="15"/>
      <c r="H542" s="15"/>
      <c r="I542" s="15"/>
      <c r="K542" s="26" t="str">
        <f t="shared" si="9"/>
        <v/>
      </c>
      <c r="L542" s="26" t="s">
        <v>196</v>
      </c>
    </row>
    <row r="543" spans="1:12">
      <c r="A543"/>
      <c r="B543"/>
      <c r="C543"/>
      <c r="D543"/>
      <c r="E543"/>
      <c r="F543"/>
      <c r="G543" s="15"/>
      <c r="H543" s="15"/>
      <c r="I543" s="15"/>
      <c r="K543" s="26" t="str">
        <f t="shared" si="9"/>
        <v/>
      </c>
      <c r="L543" s="26" t="s">
        <v>196</v>
      </c>
    </row>
    <row r="544" spans="1:12">
      <c r="A544"/>
      <c r="B544"/>
      <c r="C544"/>
      <c r="D544"/>
      <c r="E544"/>
      <c r="F544"/>
      <c r="G544" s="15"/>
      <c r="H544" s="15"/>
      <c r="I544" s="15"/>
      <c r="K544" s="26" t="str">
        <f t="shared" si="9"/>
        <v/>
      </c>
      <c r="L544" s="26" t="s">
        <v>196</v>
      </c>
    </row>
    <row r="545" spans="1:12">
      <c r="A545"/>
      <c r="B545"/>
      <c r="C545"/>
      <c r="D545"/>
      <c r="E545"/>
      <c r="F545"/>
      <c r="G545" s="15"/>
      <c r="H545" s="15"/>
      <c r="I545" s="15"/>
      <c r="K545" s="26" t="str">
        <f t="shared" si="9"/>
        <v/>
      </c>
      <c r="L545" s="26" t="s">
        <v>196</v>
      </c>
    </row>
    <row r="546" spans="1:12">
      <c r="A546"/>
      <c r="B546"/>
      <c r="C546"/>
      <c r="D546"/>
      <c r="E546"/>
      <c r="F546"/>
      <c r="G546" s="15"/>
      <c r="H546" s="15"/>
      <c r="I546" s="15"/>
      <c r="K546" s="26" t="str">
        <f t="shared" si="9"/>
        <v/>
      </c>
      <c r="L546" s="26" t="s">
        <v>196</v>
      </c>
    </row>
    <row r="547" spans="1:12">
      <c r="A547"/>
      <c r="B547"/>
      <c r="C547"/>
      <c r="D547"/>
      <c r="E547"/>
      <c r="F547"/>
      <c r="G547" s="15"/>
      <c r="H547" s="15"/>
      <c r="I547" s="15"/>
      <c r="K547" s="26" t="str">
        <f t="shared" si="9"/>
        <v/>
      </c>
      <c r="L547" s="26" t="s">
        <v>196</v>
      </c>
    </row>
    <row r="548" spans="1:12">
      <c r="A548"/>
      <c r="B548"/>
      <c r="C548"/>
      <c r="D548"/>
      <c r="E548"/>
      <c r="F548"/>
      <c r="G548" s="15"/>
      <c r="H548" s="15"/>
      <c r="I548" s="15"/>
      <c r="K548" s="26" t="str">
        <f t="shared" si="9"/>
        <v/>
      </c>
      <c r="L548" s="26" t="s">
        <v>196</v>
      </c>
    </row>
    <row r="549" spans="1:12">
      <c r="A549"/>
      <c r="B549"/>
      <c r="C549"/>
      <c r="D549"/>
      <c r="E549"/>
      <c r="F549"/>
      <c r="G549" s="15"/>
      <c r="H549" s="15"/>
      <c r="I549" s="15"/>
      <c r="K549" s="26" t="str">
        <f t="shared" si="9"/>
        <v/>
      </c>
      <c r="L549" s="26" t="s">
        <v>196</v>
      </c>
    </row>
    <row r="550" spans="1:12">
      <c r="A550"/>
      <c r="B550"/>
      <c r="C550"/>
      <c r="D550"/>
      <c r="E550"/>
      <c r="F550"/>
      <c r="G550" s="15"/>
      <c r="H550" s="15"/>
      <c r="I550" s="15"/>
      <c r="K550" s="26" t="str">
        <f t="shared" si="9"/>
        <v/>
      </c>
      <c r="L550" s="26" t="s">
        <v>196</v>
      </c>
    </row>
    <row r="551" spans="1:12">
      <c r="A551"/>
      <c r="B551"/>
      <c r="C551"/>
      <c r="D551"/>
      <c r="E551"/>
      <c r="F551"/>
      <c r="G551" s="15"/>
      <c r="H551" s="15"/>
      <c r="I551" s="15"/>
      <c r="K551" s="26" t="str">
        <f t="shared" si="9"/>
        <v/>
      </c>
      <c r="L551" s="26" t="s">
        <v>196</v>
      </c>
    </row>
    <row r="552" spans="1:12">
      <c r="A552"/>
      <c r="B552"/>
      <c r="C552"/>
      <c r="D552"/>
      <c r="E552"/>
      <c r="F552"/>
      <c r="G552" s="15"/>
      <c r="H552" s="15"/>
      <c r="I552" s="15"/>
      <c r="K552" s="26" t="str">
        <f t="shared" si="9"/>
        <v/>
      </c>
      <c r="L552" s="26" t="s">
        <v>196</v>
      </c>
    </row>
    <row r="553" spans="1:12">
      <c r="A553"/>
      <c r="B553"/>
      <c r="C553"/>
      <c r="D553"/>
      <c r="E553"/>
      <c r="F553"/>
      <c r="G553" s="15"/>
      <c r="H553" s="15"/>
      <c r="I553" s="15"/>
      <c r="K553" s="26" t="str">
        <f t="shared" si="9"/>
        <v/>
      </c>
      <c r="L553" s="26" t="s">
        <v>196</v>
      </c>
    </row>
    <row r="554" spans="1:12">
      <c r="A554"/>
      <c r="B554"/>
      <c r="C554"/>
      <c r="D554"/>
      <c r="E554"/>
      <c r="F554"/>
      <c r="G554" s="15"/>
      <c r="H554" s="15"/>
      <c r="I554" s="15"/>
      <c r="K554" s="26" t="str">
        <f t="shared" si="9"/>
        <v/>
      </c>
      <c r="L554" s="26" t="s">
        <v>196</v>
      </c>
    </row>
    <row r="555" spans="1:12">
      <c r="A555"/>
      <c r="B555"/>
      <c r="C555"/>
      <c r="D555"/>
      <c r="E555"/>
      <c r="F555"/>
      <c r="G555" s="15"/>
      <c r="H555" s="15"/>
      <c r="I555" s="15"/>
      <c r="K555" s="26" t="str">
        <f t="shared" si="9"/>
        <v/>
      </c>
      <c r="L555" s="26" t="s">
        <v>196</v>
      </c>
    </row>
    <row r="556" spans="1:12">
      <c r="A556"/>
      <c r="B556"/>
      <c r="C556"/>
      <c r="D556"/>
      <c r="E556"/>
      <c r="F556"/>
      <c r="G556" s="15"/>
      <c r="H556" s="15"/>
      <c r="I556" s="15"/>
      <c r="K556" s="26" t="str">
        <f t="shared" si="9"/>
        <v/>
      </c>
      <c r="L556" s="26" t="s">
        <v>196</v>
      </c>
    </row>
    <row r="557" spans="1:12">
      <c r="A557"/>
      <c r="B557"/>
      <c r="C557"/>
      <c r="D557"/>
      <c r="E557"/>
      <c r="F557"/>
      <c r="G557" s="15"/>
      <c r="H557" s="15"/>
      <c r="I557" s="15"/>
      <c r="K557" s="26" t="str">
        <f t="shared" si="9"/>
        <v/>
      </c>
      <c r="L557" s="26" t="s">
        <v>196</v>
      </c>
    </row>
    <row r="558" spans="1:12">
      <c r="A558"/>
      <c r="B558"/>
      <c r="C558"/>
      <c r="D558"/>
      <c r="E558"/>
      <c r="F558"/>
      <c r="G558" s="15"/>
      <c r="H558" s="15"/>
      <c r="I558" s="15"/>
      <c r="K558" s="26" t="str">
        <f t="shared" si="9"/>
        <v/>
      </c>
      <c r="L558" s="26" t="s">
        <v>196</v>
      </c>
    </row>
    <row r="559" spans="1:12">
      <c r="A559"/>
      <c r="B559"/>
      <c r="C559"/>
      <c r="D559"/>
      <c r="E559"/>
      <c r="F559"/>
      <c r="G559" s="15"/>
      <c r="H559" s="15"/>
      <c r="I559" s="15"/>
      <c r="K559" s="26" t="str">
        <f t="shared" si="9"/>
        <v/>
      </c>
      <c r="L559" s="26" t="s">
        <v>196</v>
      </c>
    </row>
    <row r="560" spans="1:12">
      <c r="A560"/>
      <c r="B560"/>
      <c r="C560"/>
      <c r="D560"/>
      <c r="E560"/>
      <c r="F560"/>
      <c r="G560" s="15"/>
      <c r="H560" s="15"/>
      <c r="I560" s="15"/>
      <c r="K560" s="26" t="str">
        <f t="shared" si="9"/>
        <v/>
      </c>
      <c r="L560" s="26" t="s">
        <v>196</v>
      </c>
    </row>
    <row r="561" spans="1:12">
      <c r="A561"/>
      <c r="B561"/>
      <c r="C561"/>
      <c r="D561"/>
      <c r="E561"/>
      <c r="F561"/>
      <c r="G561" s="15"/>
      <c r="H561" s="15"/>
      <c r="I561" s="15"/>
      <c r="K561" s="26" t="str">
        <f t="shared" si="9"/>
        <v/>
      </c>
      <c r="L561" s="26" t="s">
        <v>196</v>
      </c>
    </row>
    <row r="562" spans="1:12">
      <c r="A562"/>
      <c r="B562"/>
      <c r="C562"/>
      <c r="D562"/>
      <c r="E562"/>
      <c r="F562"/>
      <c r="G562" s="15"/>
      <c r="H562" s="15"/>
      <c r="I562" s="15"/>
      <c r="K562" s="26" t="str">
        <f t="shared" si="9"/>
        <v/>
      </c>
      <c r="L562" s="26" t="s">
        <v>196</v>
      </c>
    </row>
    <row r="563" spans="1:12">
      <c r="A563"/>
      <c r="B563"/>
      <c r="C563"/>
      <c r="D563"/>
      <c r="E563"/>
      <c r="F563"/>
      <c r="G563" s="15"/>
      <c r="H563" s="15"/>
      <c r="I563" s="15"/>
      <c r="K563" s="26" t="str">
        <f t="shared" si="9"/>
        <v/>
      </c>
      <c r="L563" s="26" t="s">
        <v>196</v>
      </c>
    </row>
    <row r="564" spans="1:12">
      <c r="A564"/>
      <c r="B564"/>
      <c r="C564"/>
      <c r="D564"/>
      <c r="E564"/>
      <c r="F564"/>
      <c r="G564" s="15"/>
      <c r="H564" s="15"/>
      <c r="I564" s="15"/>
      <c r="K564" s="26" t="str">
        <f t="shared" si="9"/>
        <v/>
      </c>
      <c r="L564" s="26" t="s">
        <v>196</v>
      </c>
    </row>
    <row r="565" spans="1:12">
      <c r="A565"/>
      <c r="B565"/>
      <c r="C565"/>
      <c r="D565"/>
      <c r="E565"/>
      <c r="F565"/>
      <c r="G565" s="15"/>
      <c r="H565" s="15"/>
      <c r="I565" s="15"/>
      <c r="K565" s="26" t="str">
        <f t="shared" si="9"/>
        <v/>
      </c>
      <c r="L565" s="26" t="s">
        <v>196</v>
      </c>
    </row>
    <row r="566" spans="1:12">
      <c r="A566"/>
      <c r="B566"/>
      <c r="C566"/>
      <c r="D566"/>
      <c r="E566"/>
      <c r="F566"/>
      <c r="G566" s="15"/>
      <c r="H566" s="15"/>
      <c r="I566" s="15"/>
      <c r="K566" s="26" t="str">
        <f t="shared" si="9"/>
        <v/>
      </c>
      <c r="L566" s="26" t="s">
        <v>196</v>
      </c>
    </row>
    <row r="567" spans="1:12">
      <c r="A567"/>
      <c r="B567"/>
      <c r="C567"/>
      <c r="D567"/>
      <c r="E567"/>
      <c r="F567"/>
      <c r="G567" s="15"/>
      <c r="H567" s="15"/>
      <c r="I567" s="15"/>
      <c r="K567" s="26" t="str">
        <f t="shared" si="9"/>
        <v/>
      </c>
      <c r="L567" s="26" t="s">
        <v>196</v>
      </c>
    </row>
    <row r="568" spans="1:12">
      <c r="A568"/>
      <c r="B568"/>
      <c r="C568"/>
      <c r="D568"/>
      <c r="E568"/>
      <c r="F568"/>
      <c r="G568" s="15"/>
      <c r="H568" s="15"/>
      <c r="I568" s="15"/>
      <c r="K568" s="26" t="str">
        <f t="shared" si="9"/>
        <v/>
      </c>
      <c r="L568" s="26" t="s">
        <v>196</v>
      </c>
    </row>
    <row r="569" spans="1:12">
      <c r="A569"/>
      <c r="B569"/>
      <c r="C569"/>
      <c r="D569"/>
      <c r="E569"/>
      <c r="F569"/>
      <c r="G569" s="15"/>
      <c r="H569" s="15"/>
      <c r="I569" s="15"/>
      <c r="K569" s="26" t="str">
        <f t="shared" si="9"/>
        <v/>
      </c>
      <c r="L569" s="26" t="s">
        <v>196</v>
      </c>
    </row>
    <row r="570" spans="1:12">
      <c r="A570"/>
      <c r="B570"/>
      <c r="C570"/>
      <c r="D570"/>
      <c r="E570"/>
      <c r="F570"/>
      <c r="G570" s="15"/>
      <c r="H570" s="15"/>
      <c r="I570" s="15"/>
      <c r="K570" s="26" t="str">
        <f t="shared" si="9"/>
        <v/>
      </c>
      <c r="L570" s="26" t="s">
        <v>196</v>
      </c>
    </row>
    <row r="571" spans="1:12">
      <c r="A571"/>
      <c r="B571"/>
      <c r="C571"/>
      <c r="D571"/>
      <c r="E571"/>
      <c r="F571"/>
      <c r="G571" s="15"/>
      <c r="H571" s="15"/>
      <c r="I571" s="15"/>
      <c r="K571" s="26" t="str">
        <f t="shared" si="9"/>
        <v/>
      </c>
      <c r="L571" s="26" t="s">
        <v>196</v>
      </c>
    </row>
    <row r="572" spans="1:12">
      <c r="A572"/>
      <c r="B572"/>
      <c r="C572"/>
      <c r="D572"/>
      <c r="E572"/>
      <c r="F572"/>
      <c r="G572" s="15"/>
      <c r="H572" s="15"/>
      <c r="I572" s="15"/>
      <c r="K572" s="26" t="str">
        <f t="shared" si="9"/>
        <v/>
      </c>
      <c r="L572" s="26" t="s">
        <v>196</v>
      </c>
    </row>
    <row r="573" spans="1:12">
      <c r="A573"/>
      <c r="B573"/>
      <c r="C573"/>
      <c r="D573"/>
      <c r="E573"/>
      <c r="F573"/>
      <c r="G573" s="15"/>
      <c r="H573" s="15"/>
      <c r="I573" s="15"/>
      <c r="K573" s="26" t="str">
        <f t="shared" si="9"/>
        <v/>
      </c>
      <c r="L573" s="26" t="s">
        <v>196</v>
      </c>
    </row>
    <row r="574" spans="1:12">
      <c r="A574"/>
      <c r="B574"/>
      <c r="C574"/>
      <c r="D574"/>
      <c r="E574"/>
      <c r="F574"/>
      <c r="G574" s="15"/>
      <c r="H574" s="15"/>
      <c r="I574" s="15"/>
      <c r="K574" s="26" t="str">
        <f t="shared" si="9"/>
        <v/>
      </c>
      <c r="L574" s="26" t="s">
        <v>196</v>
      </c>
    </row>
    <row r="575" spans="1:12">
      <c r="A575"/>
      <c r="B575"/>
      <c r="C575"/>
      <c r="D575"/>
      <c r="E575"/>
      <c r="F575"/>
      <c r="G575" s="15"/>
      <c r="H575" s="15"/>
      <c r="I575" s="15"/>
      <c r="K575" s="26" t="str">
        <f t="shared" si="9"/>
        <v/>
      </c>
      <c r="L575" s="26" t="s">
        <v>196</v>
      </c>
    </row>
    <row r="576" spans="1:12">
      <c r="A576"/>
      <c r="B576"/>
      <c r="C576"/>
      <c r="D576"/>
      <c r="E576"/>
      <c r="F576"/>
      <c r="G576" s="15"/>
      <c r="H576" s="15"/>
      <c r="I576" s="15"/>
      <c r="K576" s="26" t="str">
        <f t="shared" si="9"/>
        <v/>
      </c>
      <c r="L576" s="26" t="s">
        <v>196</v>
      </c>
    </row>
    <row r="577" spans="1:12">
      <c r="A577"/>
      <c r="B577"/>
      <c r="C577"/>
      <c r="D577"/>
      <c r="E577"/>
      <c r="F577"/>
      <c r="G577" s="15"/>
      <c r="H577" s="15"/>
      <c r="I577" s="15"/>
      <c r="K577" s="26" t="str">
        <f t="shared" si="9"/>
        <v/>
      </c>
      <c r="L577" s="26" t="s">
        <v>196</v>
      </c>
    </row>
    <row r="578" spans="1:12">
      <c r="A578"/>
      <c r="B578"/>
      <c r="C578"/>
      <c r="D578"/>
      <c r="E578"/>
      <c r="F578"/>
      <c r="G578" s="15"/>
      <c r="H578" s="15"/>
      <c r="I578" s="15"/>
      <c r="K578" s="26" t="str">
        <f t="shared" si="9"/>
        <v/>
      </c>
      <c r="L578" s="26" t="s">
        <v>196</v>
      </c>
    </row>
    <row r="579" spans="1:12">
      <c r="A579"/>
      <c r="B579"/>
      <c r="C579"/>
      <c r="D579"/>
      <c r="E579"/>
      <c r="F579"/>
      <c r="G579" s="15"/>
      <c r="H579" s="15"/>
      <c r="I579" s="15"/>
      <c r="K579" s="26" t="str">
        <f t="shared" si="9"/>
        <v/>
      </c>
      <c r="L579" s="26" t="s">
        <v>196</v>
      </c>
    </row>
    <row r="580" spans="1:12">
      <c r="A580"/>
      <c r="B580"/>
      <c r="C580"/>
      <c r="D580"/>
      <c r="E580"/>
      <c r="F580"/>
      <c r="G580" s="15"/>
      <c r="H580" s="15"/>
      <c r="I580" s="15"/>
      <c r="K580" s="26" t="str">
        <f t="shared" si="9"/>
        <v/>
      </c>
      <c r="L580" s="26" t="s">
        <v>196</v>
      </c>
    </row>
    <row r="581" spans="1:12">
      <c r="A581"/>
      <c r="B581"/>
      <c r="C581"/>
      <c r="D581"/>
      <c r="E581"/>
      <c r="F581"/>
      <c r="G581" s="15"/>
      <c r="H581" s="15"/>
      <c r="I581" s="15"/>
      <c r="K581" s="26" t="str">
        <f t="shared" si="9"/>
        <v/>
      </c>
      <c r="L581" s="26" t="s">
        <v>196</v>
      </c>
    </row>
    <row r="582" spans="1:12">
      <c r="A582"/>
      <c r="B582"/>
      <c r="C582"/>
      <c r="D582"/>
      <c r="E582"/>
      <c r="F582"/>
      <c r="G582" s="15"/>
      <c r="H582" s="15"/>
      <c r="I582" s="15"/>
      <c r="K582" s="26" t="str">
        <f t="shared" si="9"/>
        <v/>
      </c>
      <c r="L582" s="26" t="s">
        <v>196</v>
      </c>
    </row>
    <row r="583" spans="1:12">
      <c r="A583"/>
      <c r="B583"/>
      <c r="C583"/>
      <c r="D583"/>
      <c r="E583"/>
      <c r="F583"/>
      <c r="G583" s="15"/>
      <c r="H583" s="15"/>
      <c r="I583" s="15"/>
      <c r="K583" s="26" t="str">
        <f t="shared" si="9"/>
        <v/>
      </c>
      <c r="L583" s="26" t="s">
        <v>196</v>
      </c>
    </row>
    <row r="584" spans="1:12">
      <c r="A584"/>
      <c r="B584"/>
      <c r="C584"/>
      <c r="D584"/>
      <c r="E584"/>
      <c r="F584"/>
      <c r="G584" s="15"/>
      <c r="H584" s="15"/>
      <c r="I584" s="15"/>
      <c r="K584" s="26" t="str">
        <f t="shared" si="9"/>
        <v/>
      </c>
      <c r="L584" s="26" t="s">
        <v>196</v>
      </c>
    </row>
    <row r="585" spans="1:12">
      <c r="A585"/>
      <c r="B585"/>
      <c r="C585"/>
      <c r="D585"/>
      <c r="E585"/>
      <c r="F585"/>
      <c r="G585" s="15"/>
      <c r="H585" s="15"/>
      <c r="I585" s="15"/>
      <c r="K585" s="26" t="str">
        <f t="shared" si="9"/>
        <v/>
      </c>
      <c r="L585" s="26" t="s">
        <v>196</v>
      </c>
    </row>
    <row r="586" spans="1:12">
      <c r="A586"/>
      <c r="B586"/>
      <c r="C586"/>
      <c r="D586"/>
      <c r="E586"/>
      <c r="F586"/>
      <c r="G586" s="15"/>
      <c r="H586" s="15"/>
      <c r="I586" s="15"/>
      <c r="K586" s="26" t="str">
        <f t="shared" si="9"/>
        <v/>
      </c>
      <c r="L586" s="26" t="s">
        <v>196</v>
      </c>
    </row>
    <row r="587" spans="1:12">
      <c r="A587"/>
      <c r="B587"/>
      <c r="C587"/>
      <c r="D587"/>
      <c r="E587"/>
      <c r="F587"/>
      <c r="G587" s="15"/>
      <c r="H587" s="15"/>
      <c r="I587" s="15"/>
      <c r="K587" s="26" t="str">
        <f t="shared" si="9"/>
        <v/>
      </c>
      <c r="L587" s="26" t="s">
        <v>196</v>
      </c>
    </row>
    <row r="588" spans="1:12">
      <c r="A588"/>
      <c r="B588"/>
      <c r="C588"/>
      <c r="D588"/>
      <c r="E588"/>
      <c r="F588"/>
      <c r="G588" s="15"/>
      <c r="H588" s="15"/>
      <c r="I588" s="15"/>
      <c r="K588" s="26" t="str">
        <f t="shared" ref="K588:K651" si="10">LEFT(F588,4)</f>
        <v/>
      </c>
      <c r="L588" s="26" t="s">
        <v>196</v>
      </c>
    </row>
    <row r="589" spans="1:12">
      <c r="A589"/>
      <c r="B589"/>
      <c r="C589"/>
      <c r="D589"/>
      <c r="E589"/>
      <c r="F589"/>
      <c r="G589" s="15"/>
      <c r="H589" s="15"/>
      <c r="I589" s="15"/>
      <c r="K589" s="26" t="str">
        <f t="shared" si="10"/>
        <v/>
      </c>
      <c r="L589" s="26" t="s">
        <v>196</v>
      </c>
    </row>
    <row r="590" spans="1:12">
      <c r="A590"/>
      <c r="B590"/>
      <c r="C590"/>
      <c r="D590"/>
      <c r="E590"/>
      <c r="F590"/>
      <c r="G590" s="15"/>
      <c r="H590" s="15"/>
      <c r="I590" s="15"/>
      <c r="K590" s="26" t="str">
        <f t="shared" si="10"/>
        <v/>
      </c>
      <c r="L590" s="26" t="s">
        <v>196</v>
      </c>
    </row>
    <row r="591" spans="1:12">
      <c r="A591"/>
      <c r="B591"/>
      <c r="C591"/>
      <c r="D591"/>
      <c r="E591"/>
      <c r="F591"/>
      <c r="G591" s="15"/>
      <c r="H591" s="15"/>
      <c r="I591" s="15"/>
      <c r="K591" s="26" t="str">
        <f t="shared" si="10"/>
        <v/>
      </c>
      <c r="L591" s="26" t="s">
        <v>196</v>
      </c>
    </row>
    <row r="592" spans="1:12">
      <c r="A592"/>
      <c r="B592"/>
      <c r="C592"/>
      <c r="D592"/>
      <c r="E592"/>
      <c r="F592"/>
      <c r="G592" s="15"/>
      <c r="H592" s="15"/>
      <c r="I592" s="15"/>
      <c r="K592" s="26" t="str">
        <f t="shared" si="10"/>
        <v/>
      </c>
      <c r="L592" s="26" t="s">
        <v>196</v>
      </c>
    </row>
    <row r="593" spans="1:12">
      <c r="A593"/>
      <c r="B593"/>
      <c r="C593"/>
      <c r="D593"/>
      <c r="E593"/>
      <c r="F593"/>
      <c r="G593" s="15"/>
      <c r="H593" s="15"/>
      <c r="I593" s="15"/>
      <c r="K593" s="26" t="str">
        <f t="shared" si="10"/>
        <v/>
      </c>
      <c r="L593" s="26" t="s">
        <v>196</v>
      </c>
    </row>
    <row r="594" spans="1:12">
      <c r="A594"/>
      <c r="B594"/>
      <c r="C594"/>
      <c r="D594"/>
      <c r="E594"/>
      <c r="F594"/>
      <c r="G594" s="15"/>
      <c r="H594" s="15"/>
      <c r="I594" s="15"/>
      <c r="K594" s="26" t="str">
        <f t="shared" si="10"/>
        <v/>
      </c>
      <c r="L594" s="26" t="s">
        <v>196</v>
      </c>
    </row>
    <row r="595" spans="1:12">
      <c r="A595"/>
      <c r="B595"/>
      <c r="C595"/>
      <c r="D595"/>
      <c r="E595"/>
      <c r="F595"/>
      <c r="G595" s="15"/>
      <c r="H595" s="15"/>
      <c r="I595" s="15"/>
      <c r="K595" s="26" t="str">
        <f t="shared" si="10"/>
        <v/>
      </c>
      <c r="L595" s="26" t="s">
        <v>196</v>
      </c>
    </row>
    <row r="596" spans="1:12">
      <c r="A596"/>
      <c r="B596"/>
      <c r="C596"/>
      <c r="D596"/>
      <c r="E596"/>
      <c r="F596"/>
      <c r="G596" s="15"/>
      <c r="H596" s="15"/>
      <c r="I596" s="15"/>
      <c r="K596" s="26" t="str">
        <f t="shared" si="10"/>
        <v/>
      </c>
      <c r="L596" s="26" t="s">
        <v>196</v>
      </c>
    </row>
    <row r="597" spans="1:12">
      <c r="A597"/>
      <c r="B597"/>
      <c r="C597"/>
      <c r="D597"/>
      <c r="E597"/>
      <c r="F597"/>
      <c r="G597" s="15"/>
      <c r="H597" s="15"/>
      <c r="I597" s="15"/>
      <c r="K597" s="26" t="str">
        <f t="shared" si="10"/>
        <v/>
      </c>
      <c r="L597" s="26" t="s">
        <v>196</v>
      </c>
    </row>
    <row r="598" spans="1:12">
      <c r="A598"/>
      <c r="B598"/>
      <c r="C598"/>
      <c r="D598"/>
      <c r="E598"/>
      <c r="F598"/>
      <c r="G598" s="15"/>
      <c r="H598" s="15"/>
      <c r="I598" s="15"/>
      <c r="K598" s="26" t="str">
        <f t="shared" si="10"/>
        <v/>
      </c>
      <c r="L598" s="26" t="s">
        <v>196</v>
      </c>
    </row>
    <row r="599" spans="1:12">
      <c r="A599"/>
      <c r="B599"/>
      <c r="C599"/>
      <c r="D599"/>
      <c r="E599"/>
      <c r="F599"/>
      <c r="G599" s="15"/>
      <c r="H599" s="15"/>
      <c r="I599" s="15"/>
      <c r="K599" s="26" t="str">
        <f t="shared" si="10"/>
        <v/>
      </c>
      <c r="L599" s="26" t="s">
        <v>196</v>
      </c>
    </row>
    <row r="600" spans="1:12">
      <c r="A600"/>
      <c r="B600"/>
      <c r="C600"/>
      <c r="D600"/>
      <c r="E600"/>
      <c r="F600"/>
      <c r="G600" s="15"/>
      <c r="H600" s="15"/>
      <c r="I600" s="15"/>
      <c r="K600" s="26" t="str">
        <f t="shared" si="10"/>
        <v/>
      </c>
      <c r="L600" s="26" t="s">
        <v>196</v>
      </c>
    </row>
    <row r="601" spans="1:12">
      <c r="A601"/>
      <c r="B601"/>
      <c r="C601"/>
      <c r="D601"/>
      <c r="E601"/>
      <c r="F601"/>
      <c r="G601" s="15"/>
      <c r="H601" s="15"/>
      <c r="I601" s="15"/>
      <c r="K601" s="26" t="str">
        <f t="shared" si="10"/>
        <v/>
      </c>
      <c r="L601" s="26" t="s">
        <v>196</v>
      </c>
    </row>
    <row r="602" spans="1:12">
      <c r="A602"/>
      <c r="B602"/>
      <c r="C602"/>
      <c r="D602"/>
      <c r="E602"/>
      <c r="F602"/>
      <c r="G602" s="15"/>
      <c r="H602" s="15"/>
      <c r="I602" s="15"/>
      <c r="K602" s="26" t="str">
        <f t="shared" si="10"/>
        <v/>
      </c>
      <c r="L602" s="26" t="s">
        <v>196</v>
      </c>
    </row>
    <row r="603" spans="1:12">
      <c r="A603"/>
      <c r="B603"/>
      <c r="C603"/>
      <c r="D603"/>
      <c r="E603"/>
      <c r="F603"/>
      <c r="G603" s="15"/>
      <c r="H603" s="15"/>
      <c r="I603" s="15"/>
      <c r="K603" s="26" t="str">
        <f t="shared" si="10"/>
        <v/>
      </c>
      <c r="L603" s="26" t="s">
        <v>196</v>
      </c>
    </row>
    <row r="604" spans="1:12">
      <c r="A604"/>
      <c r="B604"/>
      <c r="C604"/>
      <c r="D604"/>
      <c r="E604"/>
      <c r="F604"/>
      <c r="G604" s="15"/>
      <c r="H604" s="15"/>
      <c r="I604" s="15"/>
      <c r="K604" s="26" t="str">
        <f t="shared" si="10"/>
        <v/>
      </c>
      <c r="L604" s="26" t="s">
        <v>196</v>
      </c>
    </row>
    <row r="605" spans="1:12">
      <c r="A605"/>
      <c r="B605"/>
      <c r="C605"/>
      <c r="D605"/>
      <c r="E605"/>
      <c r="F605"/>
      <c r="G605" s="15"/>
      <c r="H605" s="15"/>
      <c r="I605" s="15"/>
      <c r="K605" s="26" t="str">
        <f t="shared" si="10"/>
        <v/>
      </c>
      <c r="L605" s="26" t="s">
        <v>196</v>
      </c>
    </row>
    <row r="606" spans="1:12">
      <c r="A606"/>
      <c r="B606"/>
      <c r="C606"/>
      <c r="D606"/>
      <c r="E606"/>
      <c r="F606"/>
      <c r="G606" s="15"/>
      <c r="H606" s="15"/>
      <c r="I606" s="15"/>
      <c r="K606" s="26" t="str">
        <f t="shared" si="10"/>
        <v/>
      </c>
      <c r="L606" s="26" t="s">
        <v>196</v>
      </c>
    </row>
    <row r="607" spans="1:12">
      <c r="A607"/>
      <c r="B607"/>
      <c r="C607"/>
      <c r="D607"/>
      <c r="E607"/>
      <c r="F607"/>
      <c r="G607" s="15"/>
      <c r="H607" s="15"/>
      <c r="I607" s="15"/>
      <c r="K607" s="26" t="str">
        <f t="shared" si="10"/>
        <v/>
      </c>
      <c r="L607" s="26" t="s">
        <v>196</v>
      </c>
    </row>
    <row r="608" spans="1:12">
      <c r="A608"/>
      <c r="B608"/>
      <c r="C608"/>
      <c r="D608"/>
      <c r="E608"/>
      <c r="F608"/>
      <c r="G608" s="15"/>
      <c r="H608" s="15"/>
      <c r="I608" s="15"/>
      <c r="K608" s="26" t="str">
        <f t="shared" si="10"/>
        <v/>
      </c>
      <c r="L608" s="26" t="s">
        <v>196</v>
      </c>
    </row>
    <row r="609" spans="1:12">
      <c r="A609"/>
      <c r="B609"/>
      <c r="C609"/>
      <c r="D609"/>
      <c r="E609"/>
      <c r="F609"/>
      <c r="G609" s="15"/>
      <c r="H609" s="15"/>
      <c r="I609" s="15"/>
      <c r="K609" s="26" t="str">
        <f t="shared" si="10"/>
        <v/>
      </c>
      <c r="L609" s="26" t="s">
        <v>196</v>
      </c>
    </row>
    <row r="610" spans="1:12">
      <c r="A610"/>
      <c r="B610"/>
      <c r="C610"/>
      <c r="D610"/>
      <c r="E610"/>
      <c r="F610"/>
      <c r="G610" s="15"/>
      <c r="H610" s="15"/>
      <c r="I610" s="15"/>
      <c r="K610" s="26" t="str">
        <f t="shared" si="10"/>
        <v/>
      </c>
      <c r="L610" s="26" t="s">
        <v>196</v>
      </c>
    </row>
    <row r="611" spans="1:12">
      <c r="A611"/>
      <c r="B611"/>
      <c r="C611"/>
      <c r="D611"/>
      <c r="E611"/>
      <c r="F611"/>
      <c r="G611" s="15"/>
      <c r="H611" s="15"/>
      <c r="I611" s="15"/>
      <c r="K611" s="26" t="str">
        <f t="shared" si="10"/>
        <v/>
      </c>
      <c r="L611" s="26" t="s">
        <v>196</v>
      </c>
    </row>
    <row r="612" spans="1:12">
      <c r="A612"/>
      <c r="B612"/>
      <c r="C612"/>
      <c r="D612"/>
      <c r="E612"/>
      <c r="F612"/>
      <c r="G612" s="15"/>
      <c r="H612" s="15"/>
      <c r="I612" s="15"/>
      <c r="K612" s="26" t="str">
        <f t="shared" si="10"/>
        <v/>
      </c>
      <c r="L612" s="26" t="s">
        <v>196</v>
      </c>
    </row>
    <row r="613" spans="1:12">
      <c r="A613"/>
      <c r="B613"/>
      <c r="C613"/>
      <c r="D613"/>
      <c r="E613"/>
      <c r="F613"/>
      <c r="G613" s="15"/>
      <c r="H613" s="15"/>
      <c r="I613" s="15"/>
      <c r="K613" s="26" t="str">
        <f t="shared" si="10"/>
        <v/>
      </c>
      <c r="L613" s="26" t="s">
        <v>196</v>
      </c>
    </row>
    <row r="614" spans="1:12">
      <c r="A614"/>
      <c r="B614"/>
      <c r="C614"/>
      <c r="D614"/>
      <c r="E614"/>
      <c r="F614"/>
      <c r="G614" s="15"/>
      <c r="H614" s="15"/>
      <c r="I614" s="15"/>
      <c r="K614" s="26" t="str">
        <f t="shared" si="10"/>
        <v/>
      </c>
      <c r="L614" s="26" t="s">
        <v>196</v>
      </c>
    </row>
    <row r="615" spans="1:12">
      <c r="A615"/>
      <c r="B615"/>
      <c r="C615"/>
      <c r="D615"/>
      <c r="E615"/>
      <c r="F615"/>
      <c r="G615" s="15"/>
      <c r="H615" s="15"/>
      <c r="I615" s="15"/>
      <c r="K615" s="26" t="str">
        <f t="shared" si="10"/>
        <v/>
      </c>
      <c r="L615" s="26" t="s">
        <v>196</v>
      </c>
    </row>
    <row r="616" spans="1:12">
      <c r="A616"/>
      <c r="B616"/>
      <c r="C616"/>
      <c r="D616"/>
      <c r="E616"/>
      <c r="F616"/>
      <c r="G616" s="15"/>
      <c r="H616" s="15"/>
      <c r="I616" s="15"/>
      <c r="K616" s="26" t="str">
        <f t="shared" si="10"/>
        <v/>
      </c>
      <c r="L616" s="26" t="s">
        <v>196</v>
      </c>
    </row>
    <row r="617" spans="1:12">
      <c r="A617"/>
      <c r="B617"/>
      <c r="C617"/>
      <c r="D617"/>
      <c r="E617"/>
      <c r="F617"/>
      <c r="G617" s="15"/>
      <c r="H617" s="15"/>
      <c r="I617" s="15"/>
      <c r="K617" s="26" t="str">
        <f t="shared" si="10"/>
        <v/>
      </c>
      <c r="L617" s="26" t="s">
        <v>196</v>
      </c>
    </row>
    <row r="618" spans="1:12">
      <c r="A618"/>
      <c r="B618"/>
      <c r="C618"/>
      <c r="D618"/>
      <c r="E618"/>
      <c r="F618"/>
      <c r="G618" s="15"/>
      <c r="H618" s="15"/>
      <c r="I618" s="15"/>
      <c r="K618" s="26" t="str">
        <f t="shared" si="10"/>
        <v/>
      </c>
      <c r="L618" s="26" t="s">
        <v>196</v>
      </c>
    </row>
    <row r="619" spans="1:12">
      <c r="A619"/>
      <c r="B619"/>
      <c r="C619"/>
      <c r="D619"/>
      <c r="E619"/>
      <c r="F619"/>
      <c r="G619" s="15"/>
      <c r="H619" s="15"/>
      <c r="I619" s="15"/>
      <c r="K619" s="26" t="str">
        <f t="shared" si="10"/>
        <v/>
      </c>
      <c r="L619" s="26" t="s">
        <v>196</v>
      </c>
    </row>
    <row r="620" spans="1:12">
      <c r="A620"/>
      <c r="B620"/>
      <c r="C620"/>
      <c r="D620"/>
      <c r="E620"/>
      <c r="F620"/>
      <c r="G620" s="15"/>
      <c r="H620" s="15"/>
      <c r="I620" s="15"/>
      <c r="K620" s="26" t="str">
        <f t="shared" si="10"/>
        <v/>
      </c>
      <c r="L620" s="26" t="s">
        <v>196</v>
      </c>
    </row>
    <row r="621" spans="1:12">
      <c r="A621"/>
      <c r="B621"/>
      <c r="C621"/>
      <c r="D621"/>
      <c r="E621"/>
      <c r="F621"/>
      <c r="G621" s="15"/>
      <c r="H621" s="15"/>
      <c r="I621" s="15"/>
      <c r="K621" s="26" t="str">
        <f t="shared" si="10"/>
        <v/>
      </c>
      <c r="L621" s="26" t="s">
        <v>196</v>
      </c>
    </row>
    <row r="622" spans="1:12">
      <c r="A622"/>
      <c r="B622"/>
      <c r="C622"/>
      <c r="D622"/>
      <c r="E622"/>
      <c r="F622"/>
      <c r="G622" s="15"/>
      <c r="H622" s="15"/>
      <c r="I622" s="15"/>
      <c r="K622" s="26" t="str">
        <f t="shared" si="10"/>
        <v/>
      </c>
      <c r="L622" s="26" t="s">
        <v>196</v>
      </c>
    </row>
    <row r="623" spans="1:12">
      <c r="A623"/>
      <c r="B623"/>
      <c r="C623"/>
      <c r="D623"/>
      <c r="E623"/>
      <c r="F623"/>
      <c r="G623" s="15"/>
      <c r="H623" s="15"/>
      <c r="I623" s="15"/>
      <c r="K623" s="26" t="str">
        <f t="shared" si="10"/>
        <v/>
      </c>
      <c r="L623" s="26" t="s">
        <v>196</v>
      </c>
    </row>
    <row r="624" spans="1:12">
      <c r="A624"/>
      <c r="B624"/>
      <c r="C624"/>
      <c r="D624"/>
      <c r="E624"/>
      <c r="F624"/>
      <c r="G624" s="15"/>
      <c r="H624" s="15"/>
      <c r="I624" s="15"/>
      <c r="K624" s="26" t="str">
        <f t="shared" si="10"/>
        <v/>
      </c>
      <c r="L624" s="26" t="s">
        <v>196</v>
      </c>
    </row>
    <row r="625" spans="1:12">
      <c r="A625"/>
      <c r="B625"/>
      <c r="C625"/>
      <c r="D625"/>
      <c r="E625"/>
      <c r="F625"/>
      <c r="G625" s="15"/>
      <c r="H625" s="15"/>
      <c r="I625" s="15"/>
      <c r="K625" s="26" t="str">
        <f t="shared" si="10"/>
        <v/>
      </c>
      <c r="L625" s="26" t="s">
        <v>196</v>
      </c>
    </row>
    <row r="626" spans="1:12">
      <c r="A626"/>
      <c r="B626"/>
      <c r="C626"/>
      <c r="D626"/>
      <c r="E626"/>
      <c r="F626"/>
      <c r="G626" s="15"/>
      <c r="H626" s="15"/>
      <c r="I626" s="15"/>
      <c r="K626" s="26" t="str">
        <f t="shared" si="10"/>
        <v/>
      </c>
      <c r="L626" s="26" t="s">
        <v>196</v>
      </c>
    </row>
    <row r="627" spans="1:12">
      <c r="A627"/>
      <c r="B627"/>
      <c r="C627"/>
      <c r="D627"/>
      <c r="E627"/>
      <c r="F627"/>
      <c r="G627" s="15"/>
      <c r="H627" s="15"/>
      <c r="I627" s="15"/>
      <c r="K627" s="26" t="str">
        <f t="shared" si="10"/>
        <v/>
      </c>
      <c r="L627" s="26" t="s">
        <v>196</v>
      </c>
    </row>
    <row r="628" spans="1:12">
      <c r="A628"/>
      <c r="B628"/>
      <c r="C628"/>
      <c r="D628"/>
      <c r="E628"/>
      <c r="F628"/>
      <c r="G628" s="15"/>
      <c r="H628" s="15"/>
      <c r="I628" s="15"/>
      <c r="K628" s="26" t="str">
        <f t="shared" si="10"/>
        <v/>
      </c>
      <c r="L628" s="26" t="s">
        <v>196</v>
      </c>
    </row>
    <row r="629" spans="1:12">
      <c r="A629"/>
      <c r="B629"/>
      <c r="C629"/>
      <c r="D629"/>
      <c r="E629"/>
      <c r="F629"/>
      <c r="G629" s="15"/>
      <c r="H629" s="15"/>
      <c r="I629" s="15"/>
      <c r="K629" s="26" t="str">
        <f t="shared" si="10"/>
        <v/>
      </c>
      <c r="L629" s="26" t="s">
        <v>196</v>
      </c>
    </row>
    <row r="630" spans="1:12">
      <c r="A630"/>
      <c r="B630"/>
      <c r="C630"/>
      <c r="D630"/>
      <c r="E630"/>
      <c r="F630"/>
      <c r="G630" s="15"/>
      <c r="H630" s="15"/>
      <c r="I630" s="15"/>
      <c r="K630" s="26" t="str">
        <f t="shared" si="10"/>
        <v/>
      </c>
      <c r="L630" s="26" t="s">
        <v>196</v>
      </c>
    </row>
    <row r="631" spans="1:12">
      <c r="A631"/>
      <c r="B631"/>
      <c r="C631"/>
      <c r="D631"/>
      <c r="E631"/>
      <c r="F631"/>
      <c r="G631" s="15"/>
      <c r="H631" s="15"/>
      <c r="I631" s="15"/>
      <c r="K631" s="26" t="str">
        <f t="shared" si="10"/>
        <v/>
      </c>
      <c r="L631" s="26" t="s">
        <v>196</v>
      </c>
    </row>
    <row r="632" spans="1:12">
      <c r="A632"/>
      <c r="B632"/>
      <c r="C632"/>
      <c r="D632"/>
      <c r="E632"/>
      <c r="F632"/>
      <c r="G632" s="15"/>
      <c r="H632" s="15"/>
      <c r="I632" s="15"/>
      <c r="K632" s="26" t="str">
        <f t="shared" si="10"/>
        <v/>
      </c>
      <c r="L632" s="26" t="s">
        <v>196</v>
      </c>
    </row>
    <row r="633" spans="1:12">
      <c r="A633"/>
      <c r="B633"/>
      <c r="C633"/>
      <c r="D633"/>
      <c r="E633"/>
      <c r="F633"/>
      <c r="G633" s="15"/>
      <c r="H633" s="15"/>
      <c r="I633" s="15"/>
      <c r="K633" s="26" t="str">
        <f t="shared" si="10"/>
        <v/>
      </c>
      <c r="L633" s="26" t="s">
        <v>196</v>
      </c>
    </row>
    <row r="634" spans="1:12">
      <c r="A634"/>
      <c r="B634"/>
      <c r="C634"/>
      <c r="D634"/>
      <c r="E634"/>
      <c r="F634"/>
      <c r="G634" s="15"/>
      <c r="H634" s="15"/>
      <c r="I634" s="15"/>
      <c r="K634" s="26" t="str">
        <f t="shared" si="10"/>
        <v/>
      </c>
      <c r="L634" s="26" t="s">
        <v>196</v>
      </c>
    </row>
    <row r="635" spans="1:12">
      <c r="A635"/>
      <c r="B635"/>
      <c r="C635"/>
      <c r="D635"/>
      <c r="E635"/>
      <c r="F635"/>
      <c r="G635" s="15"/>
      <c r="H635" s="15"/>
      <c r="I635" s="15"/>
      <c r="K635" s="26" t="str">
        <f t="shared" si="10"/>
        <v/>
      </c>
      <c r="L635" s="26" t="s">
        <v>196</v>
      </c>
    </row>
    <row r="636" spans="1:12">
      <c r="A636"/>
      <c r="B636"/>
      <c r="C636"/>
      <c r="D636"/>
      <c r="E636"/>
      <c r="F636"/>
      <c r="G636" s="15"/>
      <c r="H636" s="15"/>
      <c r="I636" s="15"/>
      <c r="K636" s="26" t="str">
        <f t="shared" si="10"/>
        <v/>
      </c>
      <c r="L636" s="26" t="s">
        <v>196</v>
      </c>
    </row>
    <row r="637" spans="1:12">
      <c r="A637"/>
      <c r="B637"/>
      <c r="C637"/>
      <c r="D637"/>
      <c r="E637"/>
      <c r="F637"/>
      <c r="G637" s="15"/>
      <c r="H637" s="15"/>
      <c r="I637" s="15"/>
      <c r="K637" s="26" t="str">
        <f t="shared" si="10"/>
        <v/>
      </c>
      <c r="L637" s="26" t="s">
        <v>196</v>
      </c>
    </row>
    <row r="638" spans="1:12">
      <c r="A638"/>
      <c r="B638"/>
      <c r="C638"/>
      <c r="D638"/>
      <c r="E638"/>
      <c r="F638"/>
      <c r="G638" s="15"/>
      <c r="H638" s="15"/>
      <c r="I638" s="15"/>
      <c r="K638" s="26" t="str">
        <f t="shared" si="10"/>
        <v/>
      </c>
      <c r="L638" s="26" t="s">
        <v>196</v>
      </c>
    </row>
    <row r="639" spans="1:12">
      <c r="A639"/>
      <c r="B639"/>
      <c r="C639"/>
      <c r="D639"/>
      <c r="E639"/>
      <c r="F639"/>
      <c r="G639" s="15"/>
      <c r="H639" s="15"/>
      <c r="I639" s="15"/>
      <c r="K639" s="26" t="str">
        <f t="shared" si="10"/>
        <v/>
      </c>
      <c r="L639" s="26" t="s">
        <v>196</v>
      </c>
    </row>
    <row r="640" spans="1:12">
      <c r="A640"/>
      <c r="B640"/>
      <c r="C640"/>
      <c r="D640"/>
      <c r="E640"/>
      <c r="F640"/>
      <c r="G640" s="15"/>
      <c r="H640" s="15"/>
      <c r="I640" s="15"/>
      <c r="K640" s="26" t="str">
        <f t="shared" si="10"/>
        <v/>
      </c>
      <c r="L640" s="26" t="s">
        <v>196</v>
      </c>
    </row>
    <row r="641" spans="1:12">
      <c r="A641"/>
      <c r="B641"/>
      <c r="C641"/>
      <c r="D641"/>
      <c r="E641"/>
      <c r="F641"/>
      <c r="G641" s="15"/>
      <c r="H641" s="15"/>
      <c r="I641" s="15"/>
      <c r="K641" s="26" t="str">
        <f t="shared" si="10"/>
        <v/>
      </c>
      <c r="L641" s="26" t="s">
        <v>196</v>
      </c>
    </row>
    <row r="642" spans="1:12">
      <c r="A642"/>
      <c r="B642"/>
      <c r="C642"/>
      <c r="D642"/>
      <c r="E642"/>
      <c r="F642"/>
      <c r="G642" s="15"/>
      <c r="H642" s="15"/>
      <c r="I642" s="15"/>
      <c r="K642" s="26" t="str">
        <f t="shared" si="10"/>
        <v/>
      </c>
      <c r="L642" s="26" t="s">
        <v>196</v>
      </c>
    </row>
    <row r="643" spans="1:12">
      <c r="A643"/>
      <c r="B643"/>
      <c r="C643"/>
      <c r="D643"/>
      <c r="E643"/>
      <c r="F643"/>
      <c r="G643" s="15"/>
      <c r="H643" s="15"/>
      <c r="I643" s="15"/>
      <c r="K643" s="26" t="str">
        <f t="shared" si="10"/>
        <v/>
      </c>
      <c r="L643" s="26" t="s">
        <v>196</v>
      </c>
    </row>
    <row r="644" spans="1:12">
      <c r="A644"/>
      <c r="B644"/>
      <c r="C644"/>
      <c r="D644"/>
      <c r="E644"/>
      <c r="F644"/>
      <c r="G644" s="15"/>
      <c r="H644" s="15"/>
      <c r="I644" s="15"/>
      <c r="K644" s="26" t="str">
        <f t="shared" si="10"/>
        <v/>
      </c>
      <c r="L644" s="26" t="s">
        <v>196</v>
      </c>
    </row>
    <row r="645" spans="1:12">
      <c r="A645"/>
      <c r="B645"/>
      <c r="C645"/>
      <c r="D645"/>
      <c r="E645"/>
      <c r="F645"/>
      <c r="G645" s="15"/>
      <c r="H645" s="15"/>
      <c r="I645" s="15"/>
      <c r="K645" s="26" t="str">
        <f t="shared" si="10"/>
        <v/>
      </c>
      <c r="L645" s="26" t="s">
        <v>196</v>
      </c>
    </row>
    <row r="646" spans="1:12">
      <c r="A646"/>
      <c r="B646"/>
      <c r="C646"/>
      <c r="D646"/>
      <c r="E646"/>
      <c r="F646"/>
      <c r="G646" s="15"/>
      <c r="H646" s="15"/>
      <c r="I646" s="15"/>
      <c r="K646" s="26" t="str">
        <f t="shared" si="10"/>
        <v/>
      </c>
      <c r="L646" s="26" t="s">
        <v>196</v>
      </c>
    </row>
    <row r="647" spans="1:12">
      <c r="A647"/>
      <c r="B647"/>
      <c r="C647"/>
      <c r="D647"/>
      <c r="E647"/>
      <c r="F647"/>
      <c r="G647" s="15"/>
      <c r="H647" s="15"/>
      <c r="I647" s="15"/>
      <c r="K647" s="26" t="str">
        <f t="shared" si="10"/>
        <v/>
      </c>
      <c r="L647" s="26" t="s">
        <v>196</v>
      </c>
    </row>
    <row r="648" spans="1:12">
      <c r="A648"/>
      <c r="B648"/>
      <c r="C648"/>
      <c r="D648"/>
      <c r="E648"/>
      <c r="F648"/>
      <c r="G648" s="15"/>
      <c r="H648" s="15"/>
      <c r="I648" s="15"/>
      <c r="K648" s="26" t="str">
        <f t="shared" si="10"/>
        <v/>
      </c>
      <c r="L648" s="26" t="s">
        <v>196</v>
      </c>
    </row>
    <row r="649" spans="1:12">
      <c r="A649"/>
      <c r="B649"/>
      <c r="C649"/>
      <c r="D649"/>
      <c r="E649"/>
      <c r="F649"/>
      <c r="G649" s="15"/>
      <c r="H649" s="15"/>
      <c r="I649" s="15"/>
      <c r="K649" s="26" t="str">
        <f t="shared" si="10"/>
        <v/>
      </c>
      <c r="L649" s="26" t="s">
        <v>196</v>
      </c>
    </row>
    <row r="650" spans="1:12">
      <c r="A650"/>
      <c r="B650"/>
      <c r="C650"/>
      <c r="D650"/>
      <c r="E650"/>
      <c r="F650"/>
      <c r="G650" s="15"/>
      <c r="H650" s="15"/>
      <c r="I650" s="15"/>
      <c r="K650" s="26" t="str">
        <f t="shared" si="10"/>
        <v/>
      </c>
      <c r="L650" s="26" t="s">
        <v>196</v>
      </c>
    </row>
    <row r="651" spans="1:12">
      <c r="A651"/>
      <c r="B651"/>
      <c r="C651"/>
      <c r="D651"/>
      <c r="E651"/>
      <c r="F651"/>
      <c r="G651" s="15"/>
      <c r="H651" s="15"/>
      <c r="I651" s="15"/>
      <c r="K651" s="26" t="str">
        <f t="shared" si="10"/>
        <v/>
      </c>
      <c r="L651" s="26" t="s">
        <v>196</v>
      </c>
    </row>
    <row r="652" spans="1:12">
      <c r="A652"/>
      <c r="B652"/>
      <c r="C652"/>
      <c r="D652"/>
      <c r="E652"/>
      <c r="F652"/>
      <c r="G652" s="15"/>
      <c r="H652" s="15"/>
      <c r="I652" s="15"/>
      <c r="K652" s="26" t="str">
        <f t="shared" ref="K652:K715" si="11">LEFT(F652,4)</f>
        <v/>
      </c>
      <c r="L652" s="26" t="s">
        <v>196</v>
      </c>
    </row>
    <row r="653" spans="1:12">
      <c r="A653"/>
      <c r="B653"/>
      <c r="C653"/>
      <c r="D653"/>
      <c r="E653"/>
      <c r="F653"/>
      <c r="G653" s="15"/>
      <c r="H653" s="15"/>
      <c r="I653" s="15"/>
      <c r="K653" s="26" t="str">
        <f t="shared" si="11"/>
        <v/>
      </c>
      <c r="L653" s="26" t="s">
        <v>196</v>
      </c>
    </row>
    <row r="654" spans="1:12">
      <c r="A654"/>
      <c r="B654"/>
      <c r="C654"/>
      <c r="D654"/>
      <c r="E654"/>
      <c r="F654"/>
      <c r="G654" s="15"/>
      <c r="H654" s="15"/>
      <c r="I654" s="15"/>
      <c r="K654" s="26" t="str">
        <f t="shared" si="11"/>
        <v/>
      </c>
      <c r="L654" s="26" t="s">
        <v>196</v>
      </c>
    </row>
    <row r="655" spans="1:12">
      <c r="A655"/>
      <c r="B655"/>
      <c r="C655"/>
      <c r="D655"/>
      <c r="E655"/>
      <c r="F655"/>
      <c r="G655" s="15"/>
      <c r="H655" s="15"/>
      <c r="I655" s="15"/>
      <c r="K655" s="26" t="str">
        <f t="shared" si="11"/>
        <v/>
      </c>
      <c r="L655" s="26" t="s">
        <v>196</v>
      </c>
    </row>
    <row r="656" spans="1:12">
      <c r="A656"/>
      <c r="B656"/>
      <c r="C656"/>
      <c r="D656"/>
      <c r="E656"/>
      <c r="F656"/>
      <c r="G656" s="15"/>
      <c r="H656" s="15"/>
      <c r="I656" s="15"/>
      <c r="K656" s="26" t="str">
        <f t="shared" si="11"/>
        <v/>
      </c>
      <c r="L656" s="26" t="s">
        <v>196</v>
      </c>
    </row>
    <row r="657" spans="1:12">
      <c r="A657"/>
      <c r="B657"/>
      <c r="C657"/>
      <c r="D657"/>
      <c r="E657"/>
      <c r="F657"/>
      <c r="G657" s="15"/>
      <c r="H657" s="15"/>
      <c r="I657" s="15"/>
      <c r="K657" s="26" t="str">
        <f t="shared" si="11"/>
        <v/>
      </c>
      <c r="L657" s="26" t="s">
        <v>196</v>
      </c>
    </row>
    <row r="658" spans="1:12">
      <c r="A658"/>
      <c r="B658"/>
      <c r="C658"/>
      <c r="D658"/>
      <c r="E658"/>
      <c r="F658"/>
      <c r="G658" s="15"/>
      <c r="H658" s="15"/>
      <c r="I658" s="15"/>
      <c r="K658" s="26" t="str">
        <f t="shared" si="11"/>
        <v/>
      </c>
      <c r="L658" s="26" t="s">
        <v>196</v>
      </c>
    </row>
    <row r="659" spans="1:12">
      <c r="A659"/>
      <c r="B659"/>
      <c r="C659"/>
      <c r="D659"/>
      <c r="E659"/>
      <c r="F659"/>
      <c r="G659" s="15"/>
      <c r="H659" s="15"/>
      <c r="I659" s="15"/>
      <c r="K659" s="26" t="str">
        <f t="shared" si="11"/>
        <v/>
      </c>
      <c r="L659" s="26" t="s">
        <v>196</v>
      </c>
    </row>
    <row r="660" spans="1:12">
      <c r="A660"/>
      <c r="B660"/>
      <c r="C660"/>
      <c r="D660"/>
      <c r="E660"/>
      <c r="F660"/>
      <c r="G660" s="15"/>
      <c r="H660" s="15"/>
      <c r="I660" s="15"/>
      <c r="K660" s="26" t="str">
        <f t="shared" si="11"/>
        <v/>
      </c>
      <c r="L660" s="26" t="s">
        <v>196</v>
      </c>
    </row>
    <row r="661" spans="1:12">
      <c r="A661"/>
      <c r="B661"/>
      <c r="C661"/>
      <c r="D661"/>
      <c r="E661"/>
      <c r="F661"/>
      <c r="G661" s="15"/>
      <c r="H661" s="15"/>
      <c r="I661" s="15"/>
      <c r="K661" s="26" t="str">
        <f t="shared" si="11"/>
        <v/>
      </c>
      <c r="L661" s="26" t="s">
        <v>196</v>
      </c>
    </row>
    <row r="662" spans="1:12">
      <c r="A662"/>
      <c r="B662"/>
      <c r="C662"/>
      <c r="D662"/>
      <c r="E662"/>
      <c r="F662"/>
      <c r="G662" s="15"/>
      <c r="H662" s="15"/>
      <c r="I662" s="15"/>
      <c r="K662" s="26" t="str">
        <f t="shared" si="11"/>
        <v/>
      </c>
      <c r="L662" s="26" t="s">
        <v>196</v>
      </c>
    </row>
    <row r="663" spans="1:12">
      <c r="A663"/>
      <c r="B663"/>
      <c r="C663"/>
      <c r="D663"/>
      <c r="E663"/>
      <c r="F663"/>
      <c r="G663" s="15"/>
      <c r="H663" s="15"/>
      <c r="I663" s="15"/>
      <c r="K663" s="26" t="str">
        <f t="shared" si="11"/>
        <v/>
      </c>
      <c r="L663" s="26" t="s">
        <v>196</v>
      </c>
    </row>
    <row r="664" spans="1:12">
      <c r="A664"/>
      <c r="B664"/>
      <c r="C664"/>
      <c r="D664"/>
      <c r="E664"/>
      <c r="F664"/>
      <c r="G664" s="15"/>
      <c r="H664" s="15"/>
      <c r="I664" s="15"/>
      <c r="K664" s="26" t="str">
        <f t="shared" si="11"/>
        <v/>
      </c>
      <c r="L664" s="26" t="s">
        <v>196</v>
      </c>
    </row>
    <row r="665" spans="1:12">
      <c r="A665"/>
      <c r="B665"/>
      <c r="C665"/>
      <c r="D665"/>
      <c r="E665"/>
      <c r="F665"/>
      <c r="G665" s="15"/>
      <c r="H665" s="15"/>
      <c r="I665" s="15"/>
      <c r="K665" s="26" t="str">
        <f t="shared" si="11"/>
        <v/>
      </c>
      <c r="L665" s="26" t="s">
        <v>196</v>
      </c>
    </row>
    <row r="666" spans="1:12">
      <c r="A666"/>
      <c r="B666"/>
      <c r="C666"/>
      <c r="D666"/>
      <c r="E666"/>
      <c r="F666"/>
      <c r="G666" s="15"/>
      <c r="H666" s="15"/>
      <c r="I666" s="15"/>
      <c r="K666" s="26" t="str">
        <f t="shared" si="11"/>
        <v/>
      </c>
      <c r="L666" s="26" t="s">
        <v>196</v>
      </c>
    </row>
    <row r="667" spans="1:12">
      <c r="A667"/>
      <c r="B667"/>
      <c r="C667"/>
      <c r="D667"/>
      <c r="E667"/>
      <c r="F667"/>
      <c r="G667" s="15"/>
      <c r="H667" s="15"/>
      <c r="I667" s="15"/>
      <c r="K667" s="26" t="str">
        <f t="shared" si="11"/>
        <v/>
      </c>
      <c r="L667" s="26" t="s">
        <v>196</v>
      </c>
    </row>
    <row r="668" spans="1:12">
      <c r="A668"/>
      <c r="B668"/>
      <c r="C668"/>
      <c r="D668"/>
      <c r="E668"/>
      <c r="F668"/>
      <c r="G668" s="15"/>
      <c r="H668" s="15"/>
      <c r="I668" s="15"/>
      <c r="K668" s="26" t="str">
        <f t="shared" si="11"/>
        <v/>
      </c>
      <c r="L668" s="26" t="s">
        <v>196</v>
      </c>
    </row>
    <row r="669" spans="1:12">
      <c r="A669"/>
      <c r="B669"/>
      <c r="C669"/>
      <c r="D669"/>
      <c r="E669"/>
      <c r="F669"/>
      <c r="G669" s="15"/>
      <c r="H669" s="15"/>
      <c r="I669" s="15"/>
      <c r="K669" s="26" t="str">
        <f t="shared" si="11"/>
        <v/>
      </c>
      <c r="L669" s="26" t="s">
        <v>196</v>
      </c>
    </row>
    <row r="670" spans="1:12">
      <c r="A670"/>
      <c r="B670"/>
      <c r="C670"/>
      <c r="D670"/>
      <c r="E670"/>
      <c r="F670"/>
      <c r="G670" s="15"/>
      <c r="H670" s="15"/>
      <c r="I670" s="15"/>
      <c r="K670" s="26" t="str">
        <f t="shared" si="11"/>
        <v/>
      </c>
      <c r="L670" s="26" t="s">
        <v>196</v>
      </c>
    </row>
    <row r="671" spans="1:12">
      <c r="A671"/>
      <c r="B671"/>
      <c r="C671"/>
      <c r="D671"/>
      <c r="E671"/>
      <c r="F671"/>
      <c r="G671" s="15"/>
      <c r="H671" s="15"/>
      <c r="I671" s="15"/>
      <c r="K671" s="26" t="str">
        <f t="shared" si="11"/>
        <v/>
      </c>
      <c r="L671" s="26" t="s">
        <v>196</v>
      </c>
    </row>
    <row r="672" spans="1:12">
      <c r="A672"/>
      <c r="B672"/>
      <c r="C672"/>
      <c r="D672"/>
      <c r="E672"/>
      <c r="F672"/>
      <c r="G672" s="15"/>
      <c r="H672" s="15"/>
      <c r="I672" s="15"/>
      <c r="K672" s="26" t="str">
        <f t="shared" si="11"/>
        <v/>
      </c>
      <c r="L672" s="26" t="s">
        <v>196</v>
      </c>
    </row>
    <row r="673" spans="1:12">
      <c r="A673"/>
      <c r="B673"/>
      <c r="C673"/>
      <c r="D673"/>
      <c r="E673"/>
      <c r="F673"/>
      <c r="G673" s="15"/>
      <c r="H673" s="15"/>
      <c r="I673" s="15"/>
      <c r="K673" s="26" t="str">
        <f t="shared" si="11"/>
        <v/>
      </c>
      <c r="L673" s="26" t="s">
        <v>196</v>
      </c>
    </row>
    <row r="674" spans="1:12">
      <c r="A674"/>
      <c r="B674"/>
      <c r="C674"/>
      <c r="D674"/>
      <c r="E674"/>
      <c r="F674"/>
      <c r="G674" s="15"/>
      <c r="H674" s="15"/>
      <c r="I674" s="15"/>
      <c r="K674" s="26" t="str">
        <f t="shared" si="11"/>
        <v/>
      </c>
      <c r="L674" s="26" t="s">
        <v>196</v>
      </c>
    </row>
    <row r="675" spans="1:12">
      <c r="A675"/>
      <c r="B675"/>
      <c r="C675"/>
      <c r="D675"/>
      <c r="E675"/>
      <c r="F675"/>
      <c r="G675" s="15"/>
      <c r="H675" s="15"/>
      <c r="I675" s="15"/>
      <c r="K675" s="26" t="str">
        <f t="shared" si="11"/>
        <v/>
      </c>
      <c r="L675" s="26" t="s">
        <v>196</v>
      </c>
    </row>
    <row r="676" spans="1:12">
      <c r="A676"/>
      <c r="B676"/>
      <c r="C676"/>
      <c r="D676"/>
      <c r="E676"/>
      <c r="F676"/>
      <c r="G676" s="15"/>
      <c r="H676" s="15"/>
      <c r="I676" s="15"/>
      <c r="K676" s="26" t="str">
        <f t="shared" si="11"/>
        <v/>
      </c>
      <c r="L676" s="26" t="s">
        <v>196</v>
      </c>
    </row>
    <row r="677" spans="1:12">
      <c r="A677"/>
      <c r="B677"/>
      <c r="C677"/>
      <c r="D677"/>
      <c r="E677"/>
      <c r="F677"/>
      <c r="G677" s="15"/>
      <c r="H677" s="15"/>
      <c r="I677" s="15"/>
      <c r="K677" s="26" t="str">
        <f t="shared" si="11"/>
        <v/>
      </c>
      <c r="L677" s="26" t="s">
        <v>196</v>
      </c>
    </row>
    <row r="678" spans="1:12">
      <c r="A678"/>
      <c r="B678"/>
      <c r="C678"/>
      <c r="D678"/>
      <c r="E678"/>
      <c r="F678"/>
      <c r="G678" s="15"/>
      <c r="H678" s="15"/>
      <c r="I678" s="15"/>
      <c r="K678" s="26" t="str">
        <f t="shared" si="11"/>
        <v/>
      </c>
      <c r="L678" s="26" t="s">
        <v>196</v>
      </c>
    </row>
    <row r="679" spans="1:12">
      <c r="A679"/>
      <c r="B679"/>
      <c r="C679"/>
      <c r="D679"/>
      <c r="E679"/>
      <c r="F679"/>
      <c r="G679" s="15"/>
      <c r="H679" s="15"/>
      <c r="I679" s="15"/>
      <c r="K679" s="26" t="str">
        <f t="shared" si="11"/>
        <v/>
      </c>
      <c r="L679" s="26" t="s">
        <v>196</v>
      </c>
    </row>
    <row r="680" spans="1:12">
      <c r="A680"/>
      <c r="B680"/>
      <c r="C680"/>
      <c r="D680"/>
      <c r="E680"/>
      <c r="F680"/>
      <c r="G680" s="15"/>
      <c r="H680" s="15"/>
      <c r="I680" s="15"/>
      <c r="K680" s="26" t="str">
        <f t="shared" si="11"/>
        <v/>
      </c>
      <c r="L680" s="26" t="s">
        <v>196</v>
      </c>
    </row>
    <row r="681" spans="1:12">
      <c r="A681"/>
      <c r="B681"/>
      <c r="C681"/>
      <c r="D681"/>
      <c r="E681"/>
      <c r="F681"/>
      <c r="G681" s="15"/>
      <c r="H681" s="15"/>
      <c r="I681" s="15"/>
      <c r="K681" s="26" t="str">
        <f t="shared" si="11"/>
        <v/>
      </c>
      <c r="L681" s="26" t="s">
        <v>196</v>
      </c>
    </row>
    <row r="682" spans="1:12">
      <c r="A682"/>
      <c r="B682"/>
      <c r="C682"/>
      <c r="D682"/>
      <c r="E682"/>
      <c r="F682"/>
      <c r="G682" s="15"/>
      <c r="H682" s="15"/>
      <c r="I682" s="15"/>
      <c r="K682" s="26" t="str">
        <f t="shared" si="11"/>
        <v/>
      </c>
      <c r="L682" s="26" t="s">
        <v>196</v>
      </c>
    </row>
    <row r="683" spans="1:12">
      <c r="A683"/>
      <c r="B683"/>
      <c r="C683"/>
      <c r="D683"/>
      <c r="E683"/>
      <c r="F683"/>
      <c r="G683" s="15"/>
      <c r="H683" s="15"/>
      <c r="I683" s="15"/>
      <c r="K683" s="26" t="str">
        <f t="shared" si="11"/>
        <v/>
      </c>
      <c r="L683" s="26" t="s">
        <v>196</v>
      </c>
    </row>
    <row r="684" spans="1:12">
      <c r="A684"/>
      <c r="B684"/>
      <c r="C684"/>
      <c r="D684"/>
      <c r="E684"/>
      <c r="F684"/>
      <c r="G684" s="15"/>
      <c r="H684" s="15"/>
      <c r="I684" s="15"/>
      <c r="K684" s="26" t="str">
        <f t="shared" si="11"/>
        <v/>
      </c>
      <c r="L684" s="26" t="s">
        <v>196</v>
      </c>
    </row>
    <row r="685" spans="1:12">
      <c r="A685"/>
      <c r="B685"/>
      <c r="C685"/>
      <c r="D685"/>
      <c r="E685"/>
      <c r="F685"/>
      <c r="G685" s="15"/>
      <c r="H685" s="15"/>
      <c r="I685" s="15"/>
      <c r="K685" s="26" t="str">
        <f t="shared" si="11"/>
        <v/>
      </c>
      <c r="L685" s="26" t="s">
        <v>196</v>
      </c>
    </row>
    <row r="686" spans="1:12">
      <c r="A686"/>
      <c r="B686"/>
      <c r="C686"/>
      <c r="D686"/>
      <c r="E686"/>
      <c r="F686"/>
      <c r="G686" s="15"/>
      <c r="H686" s="15"/>
      <c r="I686" s="15"/>
      <c r="K686" s="26" t="str">
        <f t="shared" si="11"/>
        <v/>
      </c>
      <c r="L686" s="26" t="s">
        <v>196</v>
      </c>
    </row>
    <row r="687" spans="1:12">
      <c r="A687"/>
      <c r="B687"/>
      <c r="C687"/>
      <c r="D687"/>
      <c r="E687"/>
      <c r="F687"/>
      <c r="G687" s="15"/>
      <c r="H687" s="15"/>
      <c r="I687" s="15"/>
      <c r="K687" s="26" t="str">
        <f t="shared" si="11"/>
        <v/>
      </c>
      <c r="L687" s="26" t="s">
        <v>196</v>
      </c>
    </row>
    <row r="688" spans="1:12">
      <c r="A688"/>
      <c r="B688"/>
      <c r="C688"/>
      <c r="D688"/>
      <c r="E688"/>
      <c r="F688"/>
      <c r="G688" s="15"/>
      <c r="H688" s="15"/>
      <c r="I688" s="15"/>
      <c r="K688" s="26" t="str">
        <f t="shared" si="11"/>
        <v/>
      </c>
      <c r="L688" s="26" t="s">
        <v>196</v>
      </c>
    </row>
    <row r="689" spans="1:12">
      <c r="A689"/>
      <c r="B689"/>
      <c r="C689"/>
      <c r="D689"/>
      <c r="E689"/>
      <c r="F689"/>
      <c r="G689" s="15"/>
      <c r="H689" s="15"/>
      <c r="I689" s="15"/>
      <c r="K689" s="26" t="str">
        <f t="shared" si="11"/>
        <v/>
      </c>
      <c r="L689" s="26" t="s">
        <v>196</v>
      </c>
    </row>
    <row r="690" spans="1:12">
      <c r="A690"/>
      <c r="B690"/>
      <c r="C690"/>
      <c r="D690"/>
      <c r="E690"/>
      <c r="F690"/>
      <c r="G690" s="15"/>
      <c r="H690" s="15"/>
      <c r="I690" s="15"/>
      <c r="K690" s="26" t="str">
        <f t="shared" si="11"/>
        <v/>
      </c>
      <c r="L690" s="26" t="s">
        <v>196</v>
      </c>
    </row>
    <row r="691" spans="1:12">
      <c r="A691"/>
      <c r="B691"/>
      <c r="C691"/>
      <c r="D691"/>
      <c r="E691"/>
      <c r="F691"/>
      <c r="G691" s="15"/>
      <c r="H691" s="15"/>
      <c r="I691" s="15"/>
      <c r="K691" s="26" t="str">
        <f t="shared" si="11"/>
        <v/>
      </c>
      <c r="L691" s="26" t="s">
        <v>196</v>
      </c>
    </row>
    <row r="692" spans="1:12">
      <c r="A692"/>
      <c r="B692"/>
      <c r="C692"/>
      <c r="D692"/>
      <c r="E692"/>
      <c r="F692"/>
      <c r="G692" s="15"/>
      <c r="H692" s="15"/>
      <c r="I692" s="15"/>
      <c r="K692" s="26" t="str">
        <f t="shared" si="11"/>
        <v/>
      </c>
      <c r="L692" s="26" t="s">
        <v>196</v>
      </c>
    </row>
    <row r="693" spans="1:12">
      <c r="A693"/>
      <c r="B693"/>
      <c r="C693"/>
      <c r="D693"/>
      <c r="E693"/>
      <c r="F693"/>
      <c r="G693" s="15"/>
      <c r="H693" s="15"/>
      <c r="I693" s="15"/>
      <c r="K693" s="26" t="str">
        <f t="shared" si="11"/>
        <v/>
      </c>
      <c r="L693" s="26" t="s">
        <v>196</v>
      </c>
    </row>
    <row r="694" spans="1:12">
      <c r="A694"/>
      <c r="B694"/>
      <c r="C694"/>
      <c r="D694"/>
      <c r="E694"/>
      <c r="F694"/>
      <c r="G694" s="15"/>
      <c r="H694" s="15"/>
      <c r="I694" s="15"/>
      <c r="K694" s="26" t="str">
        <f t="shared" si="11"/>
        <v/>
      </c>
      <c r="L694" s="26" t="s">
        <v>196</v>
      </c>
    </row>
    <row r="695" spans="1:12">
      <c r="A695"/>
      <c r="B695"/>
      <c r="C695"/>
      <c r="D695"/>
      <c r="E695"/>
      <c r="F695"/>
      <c r="G695" s="15"/>
      <c r="H695" s="15"/>
      <c r="I695" s="15"/>
      <c r="K695" s="26" t="str">
        <f t="shared" si="11"/>
        <v/>
      </c>
      <c r="L695" s="26" t="s">
        <v>196</v>
      </c>
    </row>
    <row r="696" spans="1:12">
      <c r="A696"/>
      <c r="B696"/>
      <c r="C696"/>
      <c r="D696"/>
      <c r="E696"/>
      <c r="F696"/>
      <c r="G696" s="15"/>
      <c r="H696" s="15"/>
      <c r="I696" s="15"/>
      <c r="K696" s="26" t="str">
        <f t="shared" si="11"/>
        <v/>
      </c>
      <c r="L696" s="26" t="s">
        <v>196</v>
      </c>
    </row>
    <row r="697" spans="1:12">
      <c r="A697"/>
      <c r="B697"/>
      <c r="C697"/>
      <c r="D697"/>
      <c r="E697"/>
      <c r="F697"/>
      <c r="G697" s="15"/>
      <c r="H697" s="15"/>
      <c r="I697" s="15"/>
      <c r="K697" s="26" t="str">
        <f t="shared" si="11"/>
        <v/>
      </c>
      <c r="L697" s="26" t="s">
        <v>196</v>
      </c>
    </row>
    <row r="698" spans="1:12">
      <c r="A698"/>
      <c r="B698"/>
      <c r="C698"/>
      <c r="D698"/>
      <c r="E698"/>
      <c r="F698"/>
      <c r="G698" s="15"/>
      <c r="H698" s="15"/>
      <c r="I698" s="15"/>
      <c r="K698" s="26" t="str">
        <f t="shared" si="11"/>
        <v/>
      </c>
      <c r="L698" s="26" t="s">
        <v>196</v>
      </c>
    </row>
    <row r="699" spans="1:12">
      <c r="A699"/>
      <c r="B699"/>
      <c r="C699"/>
      <c r="D699"/>
      <c r="E699"/>
      <c r="F699"/>
      <c r="G699" s="15"/>
      <c r="H699" s="15"/>
      <c r="I699" s="15"/>
      <c r="K699" s="26" t="str">
        <f t="shared" si="11"/>
        <v/>
      </c>
      <c r="L699" s="26" t="s">
        <v>196</v>
      </c>
    </row>
    <row r="700" spans="1:12">
      <c r="A700"/>
      <c r="B700"/>
      <c r="C700"/>
      <c r="D700"/>
      <c r="E700"/>
      <c r="F700"/>
      <c r="G700" s="15"/>
      <c r="H700" s="15"/>
      <c r="I700" s="15"/>
      <c r="K700" s="26" t="str">
        <f t="shared" si="11"/>
        <v/>
      </c>
      <c r="L700" s="26" t="s">
        <v>196</v>
      </c>
    </row>
    <row r="701" spans="1:12">
      <c r="A701"/>
      <c r="B701"/>
      <c r="C701"/>
      <c r="D701"/>
      <c r="E701"/>
      <c r="F701"/>
      <c r="G701" s="15"/>
      <c r="H701" s="15"/>
      <c r="I701" s="15"/>
      <c r="K701" s="26" t="str">
        <f t="shared" si="11"/>
        <v/>
      </c>
      <c r="L701" s="26" t="s">
        <v>196</v>
      </c>
    </row>
    <row r="702" spans="1:12">
      <c r="A702"/>
      <c r="B702"/>
      <c r="C702"/>
      <c r="D702"/>
      <c r="E702"/>
      <c r="F702"/>
      <c r="G702" s="15"/>
      <c r="H702" s="15"/>
      <c r="I702" s="15"/>
      <c r="K702" s="26" t="str">
        <f t="shared" si="11"/>
        <v/>
      </c>
      <c r="L702" s="26" t="s">
        <v>196</v>
      </c>
    </row>
    <row r="703" spans="1:12">
      <c r="A703"/>
      <c r="B703"/>
      <c r="C703"/>
      <c r="D703"/>
      <c r="E703"/>
      <c r="F703"/>
      <c r="G703" s="15"/>
      <c r="H703" s="15"/>
      <c r="I703" s="15"/>
      <c r="K703" s="26" t="str">
        <f t="shared" si="11"/>
        <v/>
      </c>
      <c r="L703" s="26" t="s">
        <v>196</v>
      </c>
    </row>
    <row r="704" spans="1:12">
      <c r="A704"/>
      <c r="B704"/>
      <c r="C704"/>
      <c r="D704"/>
      <c r="E704"/>
      <c r="F704"/>
      <c r="G704" s="15"/>
      <c r="H704" s="15"/>
      <c r="I704" s="15"/>
      <c r="K704" s="26" t="str">
        <f t="shared" si="11"/>
        <v/>
      </c>
      <c r="L704" s="26" t="s">
        <v>196</v>
      </c>
    </row>
    <row r="705" spans="1:12">
      <c r="A705"/>
      <c r="B705"/>
      <c r="C705"/>
      <c r="D705"/>
      <c r="E705"/>
      <c r="F705"/>
      <c r="G705" s="15"/>
      <c r="H705" s="15"/>
      <c r="I705" s="15"/>
      <c r="K705" s="26" t="str">
        <f t="shared" si="11"/>
        <v/>
      </c>
      <c r="L705" s="26" t="s">
        <v>196</v>
      </c>
    </row>
    <row r="706" spans="1:12">
      <c r="A706"/>
      <c r="B706"/>
      <c r="C706"/>
      <c r="D706"/>
      <c r="E706"/>
      <c r="F706"/>
      <c r="G706" s="15"/>
      <c r="H706" s="15"/>
      <c r="I706" s="15"/>
      <c r="K706" s="26" t="str">
        <f t="shared" si="11"/>
        <v/>
      </c>
      <c r="L706" s="26" t="s">
        <v>196</v>
      </c>
    </row>
    <row r="707" spans="1:12">
      <c r="A707"/>
      <c r="B707"/>
      <c r="C707"/>
      <c r="D707"/>
      <c r="E707"/>
      <c r="F707"/>
      <c r="G707" s="15"/>
      <c r="H707" s="15"/>
      <c r="I707" s="15"/>
      <c r="K707" s="26" t="str">
        <f t="shared" si="11"/>
        <v/>
      </c>
      <c r="L707" s="26" t="s">
        <v>196</v>
      </c>
    </row>
    <row r="708" spans="1:12">
      <c r="A708"/>
      <c r="B708"/>
      <c r="C708"/>
      <c r="D708"/>
      <c r="E708"/>
      <c r="F708"/>
      <c r="G708" s="15"/>
      <c r="H708" s="15"/>
      <c r="I708" s="15"/>
      <c r="K708" s="26" t="str">
        <f t="shared" si="11"/>
        <v/>
      </c>
      <c r="L708" s="26" t="s">
        <v>196</v>
      </c>
    </row>
    <row r="709" spans="1:12">
      <c r="A709"/>
      <c r="B709"/>
      <c r="C709"/>
      <c r="D709"/>
      <c r="E709"/>
      <c r="F709"/>
      <c r="G709" s="15"/>
      <c r="H709" s="15"/>
      <c r="I709" s="15"/>
      <c r="K709" s="26" t="str">
        <f t="shared" si="11"/>
        <v/>
      </c>
      <c r="L709" s="26" t="s">
        <v>196</v>
      </c>
    </row>
    <row r="710" spans="1:12">
      <c r="A710"/>
      <c r="B710"/>
      <c r="C710"/>
      <c r="D710"/>
      <c r="E710"/>
      <c r="F710"/>
      <c r="G710" s="15"/>
      <c r="H710" s="15"/>
      <c r="I710" s="15"/>
      <c r="K710" s="26" t="str">
        <f t="shared" si="11"/>
        <v/>
      </c>
      <c r="L710" s="26" t="s">
        <v>196</v>
      </c>
    </row>
    <row r="711" spans="1:12">
      <c r="A711"/>
      <c r="B711"/>
      <c r="C711"/>
      <c r="D711"/>
      <c r="E711"/>
      <c r="F711"/>
      <c r="G711" s="15"/>
      <c r="H711" s="15"/>
      <c r="I711" s="15"/>
      <c r="K711" s="26" t="str">
        <f t="shared" si="11"/>
        <v/>
      </c>
      <c r="L711" s="26" t="s">
        <v>196</v>
      </c>
    </row>
    <row r="712" spans="1:12">
      <c r="A712"/>
      <c r="B712"/>
      <c r="C712"/>
      <c r="D712"/>
      <c r="E712"/>
      <c r="F712"/>
      <c r="G712" s="15"/>
      <c r="H712" s="15"/>
      <c r="I712" s="15"/>
      <c r="K712" s="26" t="str">
        <f t="shared" si="11"/>
        <v/>
      </c>
      <c r="L712" s="26" t="s">
        <v>196</v>
      </c>
    </row>
    <row r="713" spans="1:12">
      <c r="A713"/>
      <c r="B713"/>
      <c r="C713"/>
      <c r="D713"/>
      <c r="E713"/>
      <c r="F713"/>
      <c r="G713" s="15"/>
      <c r="H713" s="15"/>
      <c r="I713" s="15"/>
      <c r="K713" s="26" t="str">
        <f t="shared" si="11"/>
        <v/>
      </c>
      <c r="L713" s="26" t="s">
        <v>196</v>
      </c>
    </row>
    <row r="714" spans="1:12">
      <c r="A714"/>
      <c r="B714"/>
      <c r="C714"/>
      <c r="D714"/>
      <c r="E714"/>
      <c r="F714"/>
      <c r="G714" s="15"/>
      <c r="H714" s="15"/>
      <c r="I714" s="15"/>
      <c r="K714" s="26" t="str">
        <f t="shared" si="11"/>
        <v/>
      </c>
      <c r="L714" s="26" t="s">
        <v>196</v>
      </c>
    </row>
    <row r="715" spans="1:12">
      <c r="A715"/>
      <c r="B715"/>
      <c r="C715"/>
      <c r="D715"/>
      <c r="E715"/>
      <c r="F715"/>
      <c r="G715" s="15"/>
      <c r="H715" s="15"/>
      <c r="I715" s="15"/>
      <c r="K715" s="26" t="str">
        <f t="shared" si="11"/>
        <v/>
      </c>
      <c r="L715" s="26" t="s">
        <v>196</v>
      </c>
    </row>
    <row r="716" spans="1:12">
      <c r="A716"/>
      <c r="B716"/>
      <c r="C716"/>
      <c r="D716"/>
      <c r="E716"/>
      <c r="F716"/>
      <c r="G716" s="15"/>
      <c r="H716" s="15"/>
      <c r="I716" s="15"/>
      <c r="K716" s="26" t="str">
        <f t="shared" ref="K716:K779" si="12">LEFT(F716,4)</f>
        <v/>
      </c>
      <c r="L716" s="26" t="s">
        <v>196</v>
      </c>
    </row>
    <row r="717" spans="1:12">
      <c r="A717"/>
      <c r="B717"/>
      <c r="C717"/>
      <c r="D717"/>
      <c r="E717"/>
      <c r="F717"/>
      <c r="G717" s="15"/>
      <c r="H717" s="15"/>
      <c r="I717" s="15"/>
      <c r="K717" s="26" t="str">
        <f t="shared" si="12"/>
        <v/>
      </c>
      <c r="L717" s="26" t="s">
        <v>196</v>
      </c>
    </row>
    <row r="718" spans="1:12">
      <c r="A718"/>
      <c r="B718"/>
      <c r="C718"/>
      <c r="D718"/>
      <c r="E718"/>
      <c r="F718"/>
      <c r="G718" s="15"/>
      <c r="H718" s="15"/>
      <c r="I718" s="15"/>
      <c r="K718" s="26" t="str">
        <f t="shared" si="12"/>
        <v/>
      </c>
      <c r="L718" s="26" t="s">
        <v>196</v>
      </c>
    </row>
    <row r="719" spans="1:12">
      <c r="A719"/>
      <c r="B719"/>
      <c r="C719"/>
      <c r="D719"/>
      <c r="E719"/>
      <c r="F719"/>
      <c r="G719" s="15"/>
      <c r="H719" s="15"/>
      <c r="I719" s="15"/>
      <c r="K719" s="26" t="str">
        <f t="shared" si="12"/>
        <v/>
      </c>
      <c r="L719" s="26" t="s">
        <v>196</v>
      </c>
    </row>
    <row r="720" spans="1:12">
      <c r="A720"/>
      <c r="B720"/>
      <c r="C720"/>
      <c r="D720"/>
      <c r="E720"/>
      <c r="F720"/>
      <c r="G720" s="15"/>
      <c r="H720" s="15"/>
      <c r="I720" s="15"/>
      <c r="K720" s="26" t="str">
        <f t="shared" si="12"/>
        <v/>
      </c>
      <c r="L720" s="26" t="s">
        <v>196</v>
      </c>
    </row>
    <row r="721" spans="1:12">
      <c r="A721"/>
      <c r="B721"/>
      <c r="C721"/>
      <c r="D721"/>
      <c r="E721"/>
      <c r="F721"/>
      <c r="G721" s="15"/>
      <c r="H721" s="15"/>
      <c r="I721" s="15"/>
      <c r="K721" s="26" t="str">
        <f t="shared" si="12"/>
        <v/>
      </c>
      <c r="L721" s="26" t="s">
        <v>196</v>
      </c>
    </row>
    <row r="722" spans="1:12">
      <c r="A722"/>
      <c r="B722"/>
      <c r="C722"/>
      <c r="D722"/>
      <c r="E722"/>
      <c r="F722"/>
      <c r="G722" s="15"/>
      <c r="H722" s="15"/>
      <c r="I722" s="15"/>
      <c r="K722" s="26" t="str">
        <f t="shared" si="12"/>
        <v/>
      </c>
      <c r="L722" s="26" t="s">
        <v>196</v>
      </c>
    </row>
    <row r="723" spans="1:12">
      <c r="A723"/>
      <c r="B723"/>
      <c r="C723"/>
      <c r="D723"/>
      <c r="E723"/>
      <c r="F723"/>
      <c r="G723" s="15"/>
      <c r="H723" s="15"/>
      <c r="I723" s="15"/>
      <c r="K723" s="26" t="str">
        <f t="shared" si="12"/>
        <v/>
      </c>
      <c r="L723" s="26" t="s">
        <v>196</v>
      </c>
    </row>
    <row r="724" spans="1:12">
      <c r="A724"/>
      <c r="B724"/>
      <c r="C724"/>
      <c r="D724"/>
      <c r="E724"/>
      <c r="F724"/>
      <c r="G724" s="15"/>
      <c r="H724" s="15"/>
      <c r="I724" s="15"/>
      <c r="K724" s="26" t="str">
        <f t="shared" si="12"/>
        <v/>
      </c>
      <c r="L724" s="26" t="s">
        <v>196</v>
      </c>
    </row>
    <row r="725" spans="1:12">
      <c r="A725"/>
      <c r="B725"/>
      <c r="C725"/>
      <c r="D725"/>
      <c r="E725"/>
      <c r="F725"/>
      <c r="G725" s="15"/>
      <c r="H725" s="15"/>
      <c r="I725" s="15"/>
      <c r="K725" s="26" t="str">
        <f t="shared" si="12"/>
        <v/>
      </c>
      <c r="L725" s="26" t="s">
        <v>196</v>
      </c>
    </row>
    <row r="726" spans="1:12">
      <c r="A726"/>
      <c r="B726"/>
      <c r="C726"/>
      <c r="D726"/>
      <c r="E726"/>
      <c r="F726"/>
      <c r="G726" s="15"/>
      <c r="H726" s="15"/>
      <c r="I726" s="15"/>
      <c r="K726" s="26" t="str">
        <f t="shared" si="12"/>
        <v/>
      </c>
      <c r="L726" s="26" t="s">
        <v>196</v>
      </c>
    </row>
    <row r="727" spans="1:12">
      <c r="A727"/>
      <c r="B727"/>
      <c r="C727"/>
      <c r="D727"/>
      <c r="E727"/>
      <c r="F727"/>
      <c r="G727" s="15"/>
      <c r="H727" s="15"/>
      <c r="I727" s="15"/>
      <c r="K727" s="26" t="str">
        <f t="shared" si="12"/>
        <v/>
      </c>
      <c r="L727" s="26" t="s">
        <v>196</v>
      </c>
    </row>
    <row r="728" spans="1:12">
      <c r="A728"/>
      <c r="B728"/>
      <c r="C728"/>
      <c r="D728"/>
      <c r="E728"/>
      <c r="F728"/>
      <c r="G728" s="15"/>
      <c r="H728" s="15"/>
      <c r="I728" s="15"/>
      <c r="K728" s="26" t="str">
        <f t="shared" si="12"/>
        <v/>
      </c>
      <c r="L728" s="26" t="s">
        <v>196</v>
      </c>
    </row>
    <row r="729" spans="1:12">
      <c r="A729"/>
      <c r="B729"/>
      <c r="C729"/>
      <c r="D729"/>
      <c r="E729"/>
      <c r="F729"/>
      <c r="G729" s="15"/>
      <c r="H729" s="15"/>
      <c r="I729" s="15"/>
      <c r="K729" s="26" t="str">
        <f t="shared" si="12"/>
        <v/>
      </c>
      <c r="L729" s="26" t="s">
        <v>196</v>
      </c>
    </row>
    <row r="730" spans="1:12">
      <c r="A730"/>
      <c r="B730"/>
      <c r="C730"/>
      <c r="D730"/>
      <c r="E730"/>
      <c r="F730"/>
      <c r="G730" s="15"/>
      <c r="H730" s="15"/>
      <c r="I730" s="15"/>
      <c r="K730" s="26" t="str">
        <f t="shared" si="12"/>
        <v/>
      </c>
      <c r="L730" s="26" t="s">
        <v>196</v>
      </c>
    </row>
    <row r="731" spans="1:12">
      <c r="A731"/>
      <c r="B731"/>
      <c r="C731"/>
      <c r="D731"/>
      <c r="E731"/>
      <c r="F731"/>
      <c r="G731" s="15"/>
      <c r="H731" s="15"/>
      <c r="I731" s="15"/>
      <c r="K731" s="26" t="str">
        <f t="shared" si="12"/>
        <v/>
      </c>
      <c r="L731" s="26" t="s">
        <v>196</v>
      </c>
    </row>
    <row r="732" spans="1:12">
      <c r="A732"/>
      <c r="B732"/>
      <c r="C732"/>
      <c r="D732"/>
      <c r="E732"/>
      <c r="F732"/>
      <c r="G732" s="15"/>
      <c r="H732" s="15"/>
      <c r="I732" s="15"/>
      <c r="K732" s="26" t="str">
        <f t="shared" si="12"/>
        <v/>
      </c>
      <c r="L732" s="26" t="s">
        <v>196</v>
      </c>
    </row>
    <row r="733" spans="1:12">
      <c r="A733"/>
      <c r="B733"/>
      <c r="C733"/>
      <c r="D733"/>
      <c r="E733"/>
      <c r="F733"/>
      <c r="G733" s="15"/>
      <c r="H733" s="15"/>
      <c r="I733" s="15"/>
      <c r="K733" s="26" t="str">
        <f t="shared" si="12"/>
        <v/>
      </c>
      <c r="L733" s="26" t="s">
        <v>196</v>
      </c>
    </row>
    <row r="734" spans="1:12">
      <c r="A734"/>
      <c r="B734"/>
      <c r="C734"/>
      <c r="D734"/>
      <c r="E734"/>
      <c r="F734"/>
      <c r="G734" s="15"/>
      <c r="H734" s="15"/>
      <c r="I734" s="15"/>
      <c r="K734" s="26" t="str">
        <f t="shared" si="12"/>
        <v/>
      </c>
      <c r="L734" s="26" t="s">
        <v>196</v>
      </c>
    </row>
    <row r="735" spans="1:12">
      <c r="A735"/>
      <c r="B735"/>
      <c r="C735"/>
      <c r="D735"/>
      <c r="E735"/>
      <c r="F735"/>
      <c r="G735" s="15"/>
      <c r="H735" s="15"/>
      <c r="I735" s="15"/>
      <c r="K735" s="26" t="str">
        <f t="shared" si="12"/>
        <v/>
      </c>
      <c r="L735" s="26" t="s">
        <v>196</v>
      </c>
    </row>
    <row r="736" spans="1:12">
      <c r="A736"/>
      <c r="B736"/>
      <c r="C736"/>
      <c r="D736"/>
      <c r="E736"/>
      <c r="F736"/>
      <c r="G736" s="15"/>
      <c r="H736" s="15"/>
      <c r="I736" s="15"/>
      <c r="K736" s="26" t="str">
        <f t="shared" si="12"/>
        <v/>
      </c>
      <c r="L736" s="26" t="s">
        <v>196</v>
      </c>
    </row>
    <row r="737" spans="1:12">
      <c r="A737"/>
      <c r="B737"/>
      <c r="C737"/>
      <c r="D737"/>
      <c r="E737"/>
      <c r="F737"/>
      <c r="G737" s="15"/>
      <c r="H737" s="15"/>
      <c r="I737" s="15"/>
      <c r="K737" s="26" t="str">
        <f t="shared" si="12"/>
        <v/>
      </c>
      <c r="L737" s="26" t="s">
        <v>196</v>
      </c>
    </row>
    <row r="738" spans="1:12">
      <c r="A738"/>
      <c r="B738"/>
      <c r="C738"/>
      <c r="D738"/>
      <c r="E738"/>
      <c r="F738"/>
      <c r="G738" s="15"/>
      <c r="H738" s="15"/>
      <c r="I738" s="15"/>
      <c r="K738" s="26" t="str">
        <f t="shared" si="12"/>
        <v/>
      </c>
      <c r="L738" s="26" t="s">
        <v>196</v>
      </c>
    </row>
    <row r="739" spans="1:12">
      <c r="A739"/>
      <c r="B739"/>
      <c r="C739"/>
      <c r="D739"/>
      <c r="E739"/>
      <c r="F739"/>
      <c r="G739" s="15"/>
      <c r="H739" s="15"/>
      <c r="I739" s="15"/>
      <c r="K739" s="26" t="str">
        <f t="shared" si="12"/>
        <v/>
      </c>
      <c r="L739" s="26" t="s">
        <v>196</v>
      </c>
    </row>
    <row r="740" spans="1:12">
      <c r="A740"/>
      <c r="B740"/>
      <c r="C740"/>
      <c r="D740"/>
      <c r="E740"/>
      <c r="F740"/>
      <c r="G740" s="15"/>
      <c r="H740" s="15"/>
      <c r="I740" s="15"/>
      <c r="K740" s="26" t="str">
        <f t="shared" si="12"/>
        <v/>
      </c>
      <c r="L740" s="26" t="s">
        <v>196</v>
      </c>
    </row>
    <row r="741" spans="1:12">
      <c r="A741"/>
      <c r="B741"/>
      <c r="C741"/>
      <c r="D741"/>
      <c r="E741"/>
      <c r="F741"/>
      <c r="G741" s="15"/>
      <c r="H741" s="15"/>
      <c r="I741" s="15"/>
      <c r="K741" s="26" t="str">
        <f t="shared" si="12"/>
        <v/>
      </c>
      <c r="L741" s="26" t="s">
        <v>196</v>
      </c>
    </row>
    <row r="742" spans="1:12">
      <c r="A742"/>
      <c r="B742"/>
      <c r="C742"/>
      <c r="D742"/>
      <c r="E742"/>
      <c r="F742"/>
      <c r="G742" s="15"/>
      <c r="H742" s="15"/>
      <c r="I742" s="15"/>
      <c r="K742" s="26" t="str">
        <f t="shared" si="12"/>
        <v/>
      </c>
      <c r="L742" s="26" t="s">
        <v>196</v>
      </c>
    </row>
    <row r="743" spans="1:12">
      <c r="A743"/>
      <c r="B743"/>
      <c r="C743"/>
      <c r="D743"/>
      <c r="E743"/>
      <c r="F743"/>
      <c r="G743" s="15"/>
      <c r="H743" s="15"/>
      <c r="I743" s="15"/>
      <c r="K743" s="26" t="str">
        <f t="shared" si="12"/>
        <v/>
      </c>
      <c r="L743" s="26" t="s">
        <v>196</v>
      </c>
    </row>
    <row r="744" spans="1:12">
      <c r="A744"/>
      <c r="B744"/>
      <c r="C744"/>
      <c r="D744"/>
      <c r="E744"/>
      <c r="F744"/>
      <c r="G744" s="15"/>
      <c r="H744" s="15"/>
      <c r="I744" s="15"/>
      <c r="K744" s="26" t="str">
        <f t="shared" si="12"/>
        <v/>
      </c>
      <c r="L744" s="26" t="s">
        <v>196</v>
      </c>
    </row>
    <row r="745" spans="1:12">
      <c r="A745"/>
      <c r="B745"/>
      <c r="C745"/>
      <c r="D745"/>
      <c r="E745"/>
      <c r="F745"/>
      <c r="G745" s="15"/>
      <c r="H745" s="15"/>
      <c r="I745" s="15"/>
      <c r="K745" s="26" t="str">
        <f t="shared" si="12"/>
        <v/>
      </c>
      <c r="L745" s="26" t="s">
        <v>196</v>
      </c>
    </row>
    <row r="746" spans="1:12">
      <c r="A746"/>
      <c r="B746"/>
      <c r="C746"/>
      <c r="D746"/>
      <c r="E746"/>
      <c r="F746"/>
      <c r="G746" s="15"/>
      <c r="H746" s="15"/>
      <c r="I746" s="15"/>
      <c r="K746" s="26" t="str">
        <f t="shared" si="12"/>
        <v/>
      </c>
      <c r="L746" s="26" t="s">
        <v>196</v>
      </c>
    </row>
    <row r="747" spans="1:12">
      <c r="A747"/>
      <c r="B747"/>
      <c r="C747"/>
      <c r="D747"/>
      <c r="E747"/>
      <c r="F747"/>
      <c r="G747" s="15"/>
      <c r="H747" s="15"/>
      <c r="I747" s="15"/>
      <c r="K747" s="26" t="str">
        <f t="shared" si="12"/>
        <v/>
      </c>
      <c r="L747" s="26" t="s">
        <v>196</v>
      </c>
    </row>
    <row r="748" spans="1:12">
      <c r="A748"/>
      <c r="B748"/>
      <c r="C748"/>
      <c r="D748"/>
      <c r="E748"/>
      <c r="F748"/>
      <c r="G748" s="15"/>
      <c r="H748" s="15"/>
      <c r="I748" s="15"/>
      <c r="K748" s="26" t="str">
        <f t="shared" si="12"/>
        <v/>
      </c>
      <c r="L748" s="26" t="s">
        <v>196</v>
      </c>
    </row>
    <row r="749" spans="1:12">
      <c r="A749"/>
      <c r="B749"/>
      <c r="C749"/>
      <c r="D749"/>
      <c r="E749"/>
      <c r="F749"/>
      <c r="G749" s="15"/>
      <c r="H749" s="15"/>
      <c r="I749" s="15"/>
      <c r="K749" s="26" t="str">
        <f t="shared" si="12"/>
        <v/>
      </c>
      <c r="L749" s="26" t="s">
        <v>196</v>
      </c>
    </row>
    <row r="750" spans="1:12">
      <c r="A750"/>
      <c r="B750"/>
      <c r="C750"/>
      <c r="D750"/>
      <c r="E750"/>
      <c r="F750"/>
      <c r="G750" s="15"/>
      <c r="H750" s="15"/>
      <c r="I750" s="15"/>
      <c r="K750" s="26" t="str">
        <f t="shared" si="12"/>
        <v/>
      </c>
      <c r="L750" s="26" t="s">
        <v>196</v>
      </c>
    </row>
    <row r="751" spans="1:12">
      <c r="A751"/>
      <c r="B751"/>
      <c r="C751"/>
      <c r="D751"/>
      <c r="E751"/>
      <c r="F751"/>
      <c r="G751" s="15"/>
      <c r="H751" s="15"/>
      <c r="I751" s="15"/>
      <c r="K751" s="26" t="str">
        <f t="shared" si="12"/>
        <v/>
      </c>
      <c r="L751" s="26" t="s">
        <v>196</v>
      </c>
    </row>
    <row r="752" spans="1:12">
      <c r="A752"/>
      <c r="B752"/>
      <c r="C752"/>
      <c r="D752"/>
      <c r="E752"/>
      <c r="F752"/>
      <c r="G752" s="15"/>
      <c r="H752" s="15"/>
      <c r="I752" s="15"/>
      <c r="K752" s="26" t="str">
        <f t="shared" si="12"/>
        <v/>
      </c>
      <c r="L752" s="26" t="s">
        <v>196</v>
      </c>
    </row>
    <row r="753" spans="1:12">
      <c r="A753"/>
      <c r="B753"/>
      <c r="C753"/>
      <c r="D753"/>
      <c r="E753"/>
      <c r="F753"/>
      <c r="G753" s="15"/>
      <c r="H753" s="15"/>
      <c r="I753" s="15"/>
      <c r="K753" s="26" t="str">
        <f t="shared" si="12"/>
        <v/>
      </c>
      <c r="L753" s="26" t="s">
        <v>196</v>
      </c>
    </row>
    <row r="754" spans="1:12">
      <c r="A754"/>
      <c r="B754"/>
      <c r="C754"/>
      <c r="D754"/>
      <c r="E754"/>
      <c r="F754"/>
      <c r="G754" s="15"/>
      <c r="H754" s="15"/>
      <c r="I754" s="15"/>
      <c r="K754" s="26" t="str">
        <f t="shared" si="12"/>
        <v/>
      </c>
      <c r="L754" s="26" t="s">
        <v>196</v>
      </c>
    </row>
    <row r="755" spans="1:12">
      <c r="A755"/>
      <c r="B755"/>
      <c r="C755"/>
      <c r="D755"/>
      <c r="E755"/>
      <c r="F755"/>
      <c r="G755" s="15"/>
      <c r="H755" s="15"/>
      <c r="I755" s="15"/>
      <c r="K755" s="26" t="str">
        <f t="shared" si="12"/>
        <v/>
      </c>
      <c r="L755" s="26" t="s">
        <v>196</v>
      </c>
    </row>
    <row r="756" spans="1:12">
      <c r="A756"/>
      <c r="B756"/>
      <c r="C756"/>
      <c r="D756"/>
      <c r="E756"/>
      <c r="F756"/>
      <c r="G756" s="15"/>
      <c r="H756" s="15"/>
      <c r="I756" s="15"/>
      <c r="K756" s="26" t="str">
        <f t="shared" si="12"/>
        <v/>
      </c>
      <c r="L756" s="26" t="s">
        <v>196</v>
      </c>
    </row>
    <row r="757" spans="1:12">
      <c r="A757"/>
      <c r="B757"/>
      <c r="C757"/>
      <c r="D757"/>
      <c r="E757"/>
      <c r="F757"/>
      <c r="G757" s="15"/>
      <c r="H757" s="15"/>
      <c r="I757" s="15"/>
      <c r="K757" s="26" t="str">
        <f t="shared" si="12"/>
        <v/>
      </c>
      <c r="L757" s="26" t="s">
        <v>196</v>
      </c>
    </row>
    <row r="758" spans="1:12">
      <c r="A758"/>
      <c r="B758"/>
      <c r="C758"/>
      <c r="D758"/>
      <c r="E758"/>
      <c r="F758"/>
      <c r="G758" s="15"/>
      <c r="H758" s="15"/>
      <c r="I758" s="15"/>
      <c r="K758" s="26" t="str">
        <f t="shared" si="12"/>
        <v/>
      </c>
      <c r="L758" s="26" t="s">
        <v>196</v>
      </c>
    </row>
    <row r="759" spans="1:12">
      <c r="A759"/>
      <c r="B759"/>
      <c r="C759"/>
      <c r="D759"/>
      <c r="E759"/>
      <c r="F759"/>
      <c r="G759" s="15"/>
      <c r="H759" s="15"/>
      <c r="I759" s="15"/>
      <c r="K759" s="26" t="str">
        <f t="shared" si="12"/>
        <v/>
      </c>
      <c r="L759" s="26" t="s">
        <v>196</v>
      </c>
    </row>
    <row r="760" spans="1:12">
      <c r="A760"/>
      <c r="B760"/>
      <c r="C760"/>
      <c r="D760"/>
      <c r="E760"/>
      <c r="F760"/>
      <c r="G760" s="15"/>
      <c r="H760" s="15"/>
      <c r="I760" s="15"/>
      <c r="K760" s="26" t="str">
        <f t="shared" si="12"/>
        <v/>
      </c>
      <c r="L760" s="26" t="s">
        <v>196</v>
      </c>
    </row>
    <row r="761" spans="1:12">
      <c r="A761"/>
      <c r="B761"/>
      <c r="C761"/>
      <c r="D761"/>
      <c r="E761"/>
      <c r="F761"/>
      <c r="G761" s="15"/>
      <c r="H761" s="15"/>
      <c r="I761" s="15"/>
      <c r="K761" s="26" t="str">
        <f t="shared" si="12"/>
        <v/>
      </c>
      <c r="L761" s="26" t="s">
        <v>196</v>
      </c>
    </row>
    <row r="762" spans="1:12">
      <c r="A762"/>
      <c r="B762"/>
      <c r="C762"/>
      <c r="D762"/>
      <c r="E762"/>
      <c r="F762"/>
      <c r="G762" s="15"/>
      <c r="H762" s="15"/>
      <c r="I762" s="15"/>
      <c r="K762" s="26" t="str">
        <f t="shared" si="12"/>
        <v/>
      </c>
      <c r="L762" s="26" t="s">
        <v>196</v>
      </c>
    </row>
    <row r="763" spans="1:12">
      <c r="A763"/>
      <c r="B763"/>
      <c r="C763"/>
      <c r="D763"/>
      <c r="E763"/>
      <c r="F763"/>
      <c r="G763" s="15"/>
      <c r="H763" s="15"/>
      <c r="I763" s="15"/>
      <c r="K763" s="26" t="str">
        <f t="shared" si="12"/>
        <v/>
      </c>
      <c r="L763" s="26" t="s">
        <v>196</v>
      </c>
    </row>
    <row r="764" spans="1:12">
      <c r="A764"/>
      <c r="B764"/>
      <c r="C764"/>
      <c r="D764"/>
      <c r="E764"/>
      <c r="F764"/>
      <c r="G764" s="15"/>
      <c r="H764" s="15"/>
      <c r="I764" s="15"/>
      <c r="K764" s="26" t="str">
        <f t="shared" si="12"/>
        <v/>
      </c>
      <c r="L764" s="26" t="s">
        <v>196</v>
      </c>
    </row>
    <row r="765" spans="1:12">
      <c r="A765"/>
      <c r="B765"/>
      <c r="C765"/>
      <c r="D765"/>
      <c r="E765"/>
      <c r="F765"/>
      <c r="G765" s="15"/>
      <c r="H765" s="15"/>
      <c r="I765" s="15"/>
      <c r="K765" s="26" t="str">
        <f t="shared" si="12"/>
        <v/>
      </c>
      <c r="L765" s="26" t="s">
        <v>196</v>
      </c>
    </row>
    <row r="766" spans="1:12">
      <c r="A766"/>
      <c r="B766"/>
      <c r="C766"/>
      <c r="D766"/>
      <c r="E766"/>
      <c r="F766"/>
      <c r="G766" s="15"/>
      <c r="H766" s="15"/>
      <c r="I766" s="15"/>
      <c r="K766" s="26" t="str">
        <f t="shared" si="12"/>
        <v/>
      </c>
      <c r="L766" s="26" t="s">
        <v>196</v>
      </c>
    </row>
    <row r="767" spans="1:12">
      <c r="A767"/>
      <c r="B767"/>
      <c r="C767"/>
      <c r="D767"/>
      <c r="E767"/>
      <c r="F767"/>
      <c r="G767" s="15"/>
      <c r="H767" s="15"/>
      <c r="I767" s="15"/>
      <c r="K767" s="26" t="str">
        <f t="shared" si="12"/>
        <v/>
      </c>
      <c r="L767" s="26" t="s">
        <v>196</v>
      </c>
    </row>
    <row r="768" spans="1:12">
      <c r="A768"/>
      <c r="B768"/>
      <c r="C768"/>
      <c r="D768"/>
      <c r="E768"/>
      <c r="F768"/>
      <c r="G768" s="15"/>
      <c r="H768" s="15"/>
      <c r="I768" s="15"/>
      <c r="K768" s="26" t="str">
        <f t="shared" si="12"/>
        <v/>
      </c>
      <c r="L768" s="26" t="s">
        <v>196</v>
      </c>
    </row>
    <row r="769" spans="1:12">
      <c r="A769"/>
      <c r="B769"/>
      <c r="C769"/>
      <c r="D769"/>
      <c r="E769"/>
      <c r="F769"/>
      <c r="G769" s="15"/>
      <c r="H769" s="15"/>
      <c r="I769" s="15"/>
      <c r="K769" s="26" t="str">
        <f t="shared" si="12"/>
        <v/>
      </c>
      <c r="L769" s="26" t="s">
        <v>196</v>
      </c>
    </row>
    <row r="770" spans="1:12">
      <c r="A770"/>
      <c r="B770"/>
      <c r="C770"/>
      <c r="D770"/>
      <c r="E770"/>
      <c r="F770"/>
      <c r="G770" s="15"/>
      <c r="H770" s="15"/>
      <c r="I770" s="15"/>
      <c r="K770" s="26" t="str">
        <f t="shared" si="12"/>
        <v/>
      </c>
      <c r="L770" s="26" t="s">
        <v>196</v>
      </c>
    </row>
    <row r="771" spans="1:12">
      <c r="A771"/>
      <c r="B771"/>
      <c r="C771"/>
      <c r="D771"/>
      <c r="E771"/>
      <c r="F771"/>
      <c r="G771" s="15"/>
      <c r="H771" s="15"/>
      <c r="I771" s="15"/>
      <c r="K771" s="26" t="str">
        <f t="shared" si="12"/>
        <v/>
      </c>
      <c r="L771" s="26" t="s">
        <v>196</v>
      </c>
    </row>
    <row r="772" spans="1:12">
      <c r="A772"/>
      <c r="B772"/>
      <c r="C772"/>
      <c r="D772"/>
      <c r="E772"/>
      <c r="F772"/>
      <c r="G772" s="15"/>
      <c r="H772" s="15"/>
      <c r="I772" s="15"/>
      <c r="K772" s="26" t="str">
        <f t="shared" si="12"/>
        <v/>
      </c>
      <c r="L772" s="26" t="s">
        <v>196</v>
      </c>
    </row>
    <row r="773" spans="1:12">
      <c r="A773"/>
      <c r="B773"/>
      <c r="C773"/>
      <c r="D773"/>
      <c r="E773"/>
      <c r="F773"/>
      <c r="G773" s="15"/>
      <c r="H773" s="15"/>
      <c r="I773" s="15"/>
      <c r="K773" s="26" t="str">
        <f t="shared" si="12"/>
        <v/>
      </c>
      <c r="L773" s="26" t="s">
        <v>196</v>
      </c>
    </row>
    <row r="774" spans="1:12">
      <c r="A774"/>
      <c r="B774"/>
      <c r="C774"/>
      <c r="D774"/>
      <c r="E774"/>
      <c r="F774"/>
      <c r="G774" s="15"/>
      <c r="H774" s="15"/>
      <c r="I774" s="15"/>
      <c r="K774" s="26" t="str">
        <f t="shared" si="12"/>
        <v/>
      </c>
      <c r="L774" s="26" t="s">
        <v>196</v>
      </c>
    </row>
    <row r="775" spans="1:12">
      <c r="A775"/>
      <c r="B775"/>
      <c r="C775"/>
      <c r="D775"/>
      <c r="E775"/>
      <c r="F775"/>
      <c r="G775" s="15"/>
      <c r="H775" s="15"/>
      <c r="I775" s="15"/>
      <c r="K775" s="26" t="str">
        <f t="shared" si="12"/>
        <v/>
      </c>
      <c r="L775" s="26" t="s">
        <v>196</v>
      </c>
    </row>
    <row r="776" spans="1:12">
      <c r="A776"/>
      <c r="B776"/>
      <c r="C776"/>
      <c r="D776"/>
      <c r="E776"/>
      <c r="F776"/>
      <c r="G776" s="15"/>
      <c r="H776" s="15"/>
      <c r="I776" s="15"/>
      <c r="K776" s="26" t="str">
        <f t="shared" si="12"/>
        <v/>
      </c>
      <c r="L776" s="26" t="s">
        <v>196</v>
      </c>
    </row>
    <row r="777" spans="1:12">
      <c r="A777"/>
      <c r="B777"/>
      <c r="C777"/>
      <c r="D777"/>
      <c r="E777"/>
      <c r="F777"/>
      <c r="G777" s="15"/>
      <c r="H777" s="15"/>
      <c r="I777" s="15"/>
      <c r="K777" s="26" t="str">
        <f t="shared" si="12"/>
        <v/>
      </c>
      <c r="L777" s="26" t="s">
        <v>196</v>
      </c>
    </row>
    <row r="778" spans="1:12">
      <c r="A778"/>
      <c r="B778"/>
      <c r="C778"/>
      <c r="D778"/>
      <c r="E778"/>
      <c r="F778"/>
      <c r="G778" s="15"/>
      <c r="H778" s="15"/>
      <c r="I778" s="15"/>
      <c r="K778" s="26" t="str">
        <f t="shared" si="12"/>
        <v/>
      </c>
      <c r="L778" s="26" t="s">
        <v>196</v>
      </c>
    </row>
    <row r="779" spans="1:12">
      <c r="A779"/>
      <c r="B779"/>
      <c r="C779"/>
      <c r="D779"/>
      <c r="E779"/>
      <c r="F779"/>
      <c r="G779" s="15"/>
      <c r="H779" s="15"/>
      <c r="I779" s="15"/>
      <c r="K779" s="26" t="str">
        <f t="shared" si="12"/>
        <v/>
      </c>
      <c r="L779" s="26" t="s">
        <v>196</v>
      </c>
    </row>
    <row r="780" spans="1:12">
      <c r="A780"/>
      <c r="B780"/>
      <c r="C780"/>
      <c r="D780"/>
      <c r="E780"/>
      <c r="F780"/>
      <c r="G780" s="15"/>
      <c r="H780" s="15"/>
      <c r="I780" s="15"/>
      <c r="K780" s="26" t="str">
        <f t="shared" ref="K780:K843" si="13">LEFT(F780,4)</f>
        <v/>
      </c>
      <c r="L780" s="26" t="s">
        <v>196</v>
      </c>
    </row>
    <row r="781" spans="1:12">
      <c r="A781"/>
      <c r="B781"/>
      <c r="C781"/>
      <c r="D781"/>
      <c r="E781"/>
      <c r="F781"/>
      <c r="G781" s="15"/>
      <c r="H781" s="15"/>
      <c r="I781" s="15"/>
      <c r="K781" s="26" t="str">
        <f t="shared" si="13"/>
        <v/>
      </c>
      <c r="L781" s="26" t="s">
        <v>196</v>
      </c>
    </row>
    <row r="782" spans="1:12">
      <c r="A782"/>
      <c r="B782"/>
      <c r="C782"/>
      <c r="D782"/>
      <c r="E782"/>
      <c r="F782"/>
      <c r="G782" s="15"/>
      <c r="H782" s="15"/>
      <c r="I782" s="15"/>
      <c r="K782" s="26" t="str">
        <f t="shared" si="13"/>
        <v/>
      </c>
      <c r="L782" s="26" t="s">
        <v>196</v>
      </c>
    </row>
    <row r="783" spans="1:12">
      <c r="A783"/>
      <c r="B783"/>
      <c r="C783"/>
      <c r="D783"/>
      <c r="E783"/>
      <c r="F783"/>
      <c r="G783" s="15"/>
      <c r="H783" s="15"/>
      <c r="I783" s="15"/>
      <c r="K783" s="26" t="str">
        <f t="shared" si="13"/>
        <v/>
      </c>
      <c r="L783" s="26" t="s">
        <v>196</v>
      </c>
    </row>
    <row r="784" spans="1:12">
      <c r="A784"/>
      <c r="B784"/>
      <c r="C784"/>
      <c r="D784"/>
      <c r="E784"/>
      <c r="F784"/>
      <c r="G784" s="15"/>
      <c r="H784" s="15"/>
      <c r="I784" s="15"/>
      <c r="K784" s="26" t="str">
        <f t="shared" si="13"/>
        <v/>
      </c>
      <c r="L784" s="26" t="s">
        <v>196</v>
      </c>
    </row>
    <row r="785" spans="1:12">
      <c r="A785"/>
      <c r="B785"/>
      <c r="C785"/>
      <c r="D785"/>
      <c r="E785"/>
      <c r="F785"/>
      <c r="G785" s="15"/>
      <c r="H785" s="15"/>
      <c r="I785" s="15"/>
      <c r="K785" s="26" t="str">
        <f t="shared" si="13"/>
        <v/>
      </c>
      <c r="L785" s="26" t="s">
        <v>196</v>
      </c>
    </row>
    <row r="786" spans="1:12">
      <c r="A786"/>
      <c r="B786"/>
      <c r="C786"/>
      <c r="D786"/>
      <c r="E786"/>
      <c r="F786"/>
      <c r="G786" s="15"/>
      <c r="H786" s="15"/>
      <c r="I786" s="15"/>
      <c r="K786" s="26" t="str">
        <f t="shared" si="13"/>
        <v/>
      </c>
      <c r="L786" s="26" t="s">
        <v>196</v>
      </c>
    </row>
    <row r="787" spans="1:12">
      <c r="A787"/>
      <c r="B787"/>
      <c r="C787"/>
      <c r="D787"/>
      <c r="E787"/>
      <c r="F787"/>
      <c r="G787" s="15"/>
      <c r="H787" s="15"/>
      <c r="I787" s="15"/>
      <c r="K787" s="26" t="str">
        <f t="shared" si="13"/>
        <v/>
      </c>
      <c r="L787" s="26" t="s">
        <v>196</v>
      </c>
    </row>
    <row r="788" spans="1:12">
      <c r="A788"/>
      <c r="B788"/>
      <c r="C788"/>
      <c r="D788"/>
      <c r="E788"/>
      <c r="F788"/>
      <c r="G788" s="15"/>
      <c r="H788" s="15"/>
      <c r="I788" s="15"/>
      <c r="K788" s="26" t="str">
        <f t="shared" si="13"/>
        <v/>
      </c>
      <c r="L788" s="26" t="s">
        <v>196</v>
      </c>
    </row>
    <row r="789" spans="1:12">
      <c r="A789"/>
      <c r="B789"/>
      <c r="C789"/>
      <c r="D789"/>
      <c r="E789"/>
      <c r="F789"/>
      <c r="G789" s="15"/>
      <c r="H789" s="15"/>
      <c r="I789" s="15"/>
      <c r="K789" s="26" t="str">
        <f t="shared" si="13"/>
        <v/>
      </c>
      <c r="L789" s="26" t="s">
        <v>196</v>
      </c>
    </row>
    <row r="790" spans="1:12">
      <c r="A790"/>
      <c r="B790"/>
      <c r="C790"/>
      <c r="D790"/>
      <c r="E790"/>
      <c r="F790"/>
      <c r="G790" s="15"/>
      <c r="H790" s="15"/>
      <c r="I790" s="15"/>
      <c r="K790" s="26" t="str">
        <f t="shared" si="13"/>
        <v/>
      </c>
      <c r="L790" s="26" t="s">
        <v>196</v>
      </c>
    </row>
    <row r="791" spans="1:12">
      <c r="A791"/>
      <c r="B791"/>
      <c r="C791"/>
      <c r="D791"/>
      <c r="E791"/>
      <c r="F791"/>
      <c r="G791" s="15"/>
      <c r="H791" s="15"/>
      <c r="I791" s="15"/>
      <c r="K791" s="26" t="str">
        <f t="shared" si="13"/>
        <v/>
      </c>
      <c r="L791" s="26" t="s">
        <v>196</v>
      </c>
    </row>
    <row r="792" spans="1:12">
      <c r="A792"/>
      <c r="B792"/>
      <c r="C792"/>
      <c r="D792"/>
      <c r="E792"/>
      <c r="F792"/>
      <c r="G792" s="15"/>
      <c r="H792" s="15"/>
      <c r="I792" s="15"/>
      <c r="K792" s="26" t="str">
        <f t="shared" si="13"/>
        <v/>
      </c>
      <c r="L792" s="26" t="s">
        <v>196</v>
      </c>
    </row>
    <row r="793" spans="1:12">
      <c r="A793"/>
      <c r="B793"/>
      <c r="C793"/>
      <c r="D793"/>
      <c r="E793"/>
      <c r="F793"/>
      <c r="G793" s="15"/>
      <c r="H793" s="15"/>
      <c r="I793" s="15"/>
      <c r="K793" s="26" t="str">
        <f t="shared" si="13"/>
        <v/>
      </c>
      <c r="L793" s="26" t="s">
        <v>196</v>
      </c>
    </row>
    <row r="794" spans="1:12">
      <c r="A794"/>
      <c r="B794"/>
      <c r="C794"/>
      <c r="D794"/>
      <c r="E794"/>
      <c r="F794"/>
      <c r="G794" s="15"/>
      <c r="H794" s="15"/>
      <c r="I794" s="15"/>
      <c r="K794" s="26" t="str">
        <f t="shared" si="13"/>
        <v/>
      </c>
      <c r="L794" s="26" t="s">
        <v>196</v>
      </c>
    </row>
    <row r="795" spans="1:12">
      <c r="A795"/>
      <c r="B795"/>
      <c r="C795"/>
      <c r="D795"/>
      <c r="E795"/>
      <c r="F795"/>
      <c r="G795" s="15"/>
      <c r="H795" s="15"/>
      <c r="I795" s="15"/>
      <c r="K795" s="26" t="str">
        <f t="shared" si="13"/>
        <v/>
      </c>
      <c r="L795" s="26" t="s">
        <v>196</v>
      </c>
    </row>
    <row r="796" spans="1:12">
      <c r="A796"/>
      <c r="B796"/>
      <c r="C796"/>
      <c r="D796"/>
      <c r="E796"/>
      <c r="F796"/>
      <c r="G796" s="15"/>
      <c r="H796" s="15"/>
      <c r="I796" s="15"/>
      <c r="K796" s="26" t="str">
        <f t="shared" si="13"/>
        <v/>
      </c>
      <c r="L796" s="26" t="s">
        <v>196</v>
      </c>
    </row>
    <row r="797" spans="1:12">
      <c r="A797"/>
      <c r="B797"/>
      <c r="C797"/>
      <c r="D797"/>
      <c r="E797"/>
      <c r="F797"/>
      <c r="G797" s="15"/>
      <c r="H797" s="15"/>
      <c r="I797" s="15"/>
      <c r="K797" s="26" t="str">
        <f t="shared" si="13"/>
        <v/>
      </c>
      <c r="L797" s="26" t="s">
        <v>196</v>
      </c>
    </row>
    <row r="798" spans="1:12">
      <c r="A798"/>
      <c r="B798"/>
      <c r="C798"/>
      <c r="D798"/>
      <c r="E798"/>
      <c r="F798"/>
      <c r="G798" s="15"/>
      <c r="H798" s="15"/>
      <c r="I798" s="15"/>
      <c r="K798" s="26" t="str">
        <f t="shared" si="13"/>
        <v/>
      </c>
      <c r="L798" s="26" t="s">
        <v>196</v>
      </c>
    </row>
    <row r="799" spans="1:12">
      <c r="A799"/>
      <c r="B799"/>
      <c r="C799"/>
      <c r="D799"/>
      <c r="E799"/>
      <c r="F799"/>
      <c r="G799" s="15"/>
      <c r="H799" s="15"/>
      <c r="I799" s="15"/>
      <c r="K799" s="26" t="str">
        <f t="shared" si="13"/>
        <v/>
      </c>
      <c r="L799" s="26" t="s">
        <v>196</v>
      </c>
    </row>
    <row r="800" spans="1:12">
      <c r="A800"/>
      <c r="B800"/>
      <c r="C800"/>
      <c r="D800"/>
      <c r="E800"/>
      <c r="F800"/>
      <c r="G800" s="15"/>
      <c r="H800" s="15"/>
      <c r="I800" s="15"/>
      <c r="K800" s="26" t="str">
        <f t="shared" si="13"/>
        <v/>
      </c>
      <c r="L800" s="26" t="s">
        <v>196</v>
      </c>
    </row>
    <row r="801" spans="1:12">
      <c r="A801"/>
      <c r="B801"/>
      <c r="C801"/>
      <c r="D801"/>
      <c r="E801"/>
      <c r="F801"/>
      <c r="G801" s="15"/>
      <c r="H801" s="15"/>
      <c r="I801" s="15"/>
      <c r="K801" s="26" t="str">
        <f t="shared" si="13"/>
        <v/>
      </c>
      <c r="L801" s="26" t="s">
        <v>196</v>
      </c>
    </row>
    <row r="802" spans="1:12">
      <c r="A802"/>
      <c r="B802"/>
      <c r="C802"/>
      <c r="D802"/>
      <c r="E802"/>
      <c r="F802"/>
      <c r="G802" s="15"/>
      <c r="H802" s="15"/>
      <c r="I802" s="15"/>
      <c r="K802" s="26" t="str">
        <f t="shared" si="13"/>
        <v/>
      </c>
      <c r="L802" s="26" t="s">
        <v>196</v>
      </c>
    </row>
    <row r="803" spans="1:12">
      <c r="A803"/>
      <c r="B803"/>
      <c r="C803"/>
      <c r="D803"/>
      <c r="E803"/>
      <c r="F803"/>
      <c r="G803" s="15"/>
      <c r="H803" s="15"/>
      <c r="I803" s="15"/>
      <c r="K803" s="26" t="str">
        <f t="shared" si="13"/>
        <v/>
      </c>
      <c r="L803" s="26" t="s">
        <v>196</v>
      </c>
    </row>
    <row r="804" spans="1:12">
      <c r="A804"/>
      <c r="B804"/>
      <c r="C804"/>
      <c r="D804"/>
      <c r="E804"/>
      <c r="F804"/>
      <c r="G804" s="15"/>
      <c r="H804" s="15"/>
      <c r="I804" s="15"/>
      <c r="K804" s="26" t="str">
        <f t="shared" si="13"/>
        <v/>
      </c>
      <c r="L804" s="26" t="s">
        <v>196</v>
      </c>
    </row>
    <row r="805" spans="1:12">
      <c r="A805"/>
      <c r="B805"/>
      <c r="C805"/>
      <c r="D805"/>
      <c r="E805"/>
      <c r="F805"/>
      <c r="G805" s="15"/>
      <c r="H805" s="15"/>
      <c r="I805" s="15"/>
      <c r="K805" s="26" t="str">
        <f t="shared" si="13"/>
        <v/>
      </c>
      <c r="L805" s="26" t="s">
        <v>196</v>
      </c>
    </row>
    <row r="806" spans="1:12">
      <c r="A806"/>
      <c r="B806"/>
      <c r="C806"/>
      <c r="D806"/>
      <c r="E806"/>
      <c r="F806"/>
      <c r="G806" s="15"/>
      <c r="H806" s="15"/>
      <c r="I806" s="15"/>
      <c r="K806" s="26" t="str">
        <f t="shared" si="13"/>
        <v/>
      </c>
      <c r="L806" s="26" t="s">
        <v>196</v>
      </c>
    </row>
    <row r="807" spans="1:12">
      <c r="A807"/>
      <c r="B807"/>
      <c r="C807"/>
      <c r="D807"/>
      <c r="E807"/>
      <c r="F807"/>
      <c r="G807" s="15"/>
      <c r="H807" s="15"/>
      <c r="I807" s="15"/>
      <c r="K807" s="26" t="str">
        <f t="shared" si="13"/>
        <v/>
      </c>
      <c r="L807" s="26" t="s">
        <v>196</v>
      </c>
    </row>
    <row r="808" spans="1:12">
      <c r="A808"/>
      <c r="B808"/>
      <c r="C808"/>
      <c r="D808"/>
      <c r="E808"/>
      <c r="F808"/>
      <c r="G808" s="15"/>
      <c r="H808" s="15"/>
      <c r="I808" s="15"/>
      <c r="K808" s="26" t="str">
        <f t="shared" si="13"/>
        <v/>
      </c>
      <c r="L808" s="26" t="s">
        <v>196</v>
      </c>
    </row>
    <row r="809" spans="1:12">
      <c r="A809"/>
      <c r="B809"/>
      <c r="C809"/>
      <c r="D809"/>
      <c r="E809"/>
      <c r="F809"/>
      <c r="G809" s="15"/>
      <c r="H809" s="15"/>
      <c r="I809" s="15"/>
      <c r="K809" s="26" t="str">
        <f t="shared" si="13"/>
        <v/>
      </c>
      <c r="L809" s="26" t="s">
        <v>196</v>
      </c>
    </row>
    <row r="810" spans="1:12">
      <c r="A810"/>
      <c r="B810"/>
      <c r="C810"/>
      <c r="D810"/>
      <c r="E810"/>
      <c r="F810"/>
      <c r="G810" s="15"/>
      <c r="H810" s="15"/>
      <c r="I810" s="15"/>
      <c r="K810" s="26" t="str">
        <f t="shared" si="13"/>
        <v/>
      </c>
      <c r="L810" s="26" t="s">
        <v>196</v>
      </c>
    </row>
    <row r="811" spans="1:12">
      <c r="A811"/>
      <c r="B811"/>
      <c r="C811"/>
      <c r="D811"/>
      <c r="E811"/>
      <c r="F811"/>
      <c r="G811" s="15"/>
      <c r="H811" s="15"/>
      <c r="I811" s="15"/>
      <c r="K811" s="26" t="str">
        <f t="shared" si="13"/>
        <v/>
      </c>
      <c r="L811" s="26" t="s">
        <v>196</v>
      </c>
    </row>
    <row r="812" spans="1:12">
      <c r="A812"/>
      <c r="B812"/>
      <c r="C812"/>
      <c r="D812"/>
      <c r="E812"/>
      <c r="F812"/>
      <c r="G812" s="15"/>
      <c r="H812" s="15"/>
      <c r="I812" s="15"/>
      <c r="K812" s="26" t="str">
        <f t="shared" si="13"/>
        <v/>
      </c>
      <c r="L812" s="26" t="s">
        <v>196</v>
      </c>
    </row>
    <row r="813" spans="1:12">
      <c r="A813"/>
      <c r="B813"/>
      <c r="C813"/>
      <c r="D813"/>
      <c r="E813"/>
      <c r="F813"/>
      <c r="G813" s="15"/>
      <c r="H813" s="15"/>
      <c r="I813" s="15"/>
      <c r="K813" s="26" t="str">
        <f t="shared" si="13"/>
        <v/>
      </c>
      <c r="L813" s="26" t="s">
        <v>196</v>
      </c>
    </row>
    <row r="814" spans="1:12">
      <c r="A814"/>
      <c r="B814"/>
      <c r="C814"/>
      <c r="D814"/>
      <c r="E814"/>
      <c r="F814"/>
      <c r="G814" s="15"/>
      <c r="H814" s="15"/>
      <c r="I814" s="15"/>
      <c r="K814" s="26" t="str">
        <f t="shared" si="13"/>
        <v/>
      </c>
      <c r="L814" s="26" t="s">
        <v>196</v>
      </c>
    </row>
    <row r="815" spans="1:12">
      <c r="A815"/>
      <c r="B815"/>
      <c r="C815"/>
      <c r="D815"/>
      <c r="E815"/>
      <c r="F815"/>
      <c r="G815" s="15"/>
      <c r="H815" s="15"/>
      <c r="I815" s="15"/>
      <c r="K815" s="26" t="str">
        <f t="shared" si="13"/>
        <v/>
      </c>
      <c r="L815" s="26" t="s">
        <v>196</v>
      </c>
    </row>
    <row r="816" spans="1:12">
      <c r="A816"/>
      <c r="B816"/>
      <c r="C816"/>
      <c r="D816"/>
      <c r="E816"/>
      <c r="F816"/>
      <c r="G816" s="15"/>
      <c r="H816" s="15"/>
      <c r="I816" s="15"/>
      <c r="K816" s="26" t="str">
        <f t="shared" si="13"/>
        <v/>
      </c>
      <c r="L816" s="26" t="s">
        <v>196</v>
      </c>
    </row>
    <row r="817" spans="1:12">
      <c r="A817"/>
      <c r="B817"/>
      <c r="C817"/>
      <c r="D817"/>
      <c r="E817"/>
      <c r="F817"/>
      <c r="G817" s="15"/>
      <c r="H817" s="15"/>
      <c r="I817" s="15"/>
      <c r="K817" s="26" t="str">
        <f t="shared" si="13"/>
        <v/>
      </c>
      <c r="L817" s="26" t="s">
        <v>196</v>
      </c>
    </row>
    <row r="818" spans="1:12">
      <c r="A818"/>
      <c r="B818"/>
      <c r="C818"/>
      <c r="D818"/>
      <c r="E818"/>
      <c r="F818"/>
      <c r="G818" s="15"/>
      <c r="H818" s="15"/>
      <c r="I818" s="15"/>
      <c r="K818" s="26" t="str">
        <f t="shared" si="13"/>
        <v/>
      </c>
      <c r="L818" s="26" t="s">
        <v>196</v>
      </c>
    </row>
    <row r="819" spans="1:12">
      <c r="A819"/>
      <c r="B819"/>
      <c r="C819"/>
      <c r="D819"/>
      <c r="E819"/>
      <c r="F819"/>
      <c r="G819" s="15"/>
      <c r="H819" s="15"/>
      <c r="I819" s="15"/>
      <c r="K819" s="26" t="str">
        <f t="shared" si="13"/>
        <v/>
      </c>
      <c r="L819" s="26" t="s">
        <v>196</v>
      </c>
    </row>
    <row r="820" spans="1:12">
      <c r="A820"/>
      <c r="B820"/>
      <c r="C820"/>
      <c r="D820"/>
      <c r="E820"/>
      <c r="F820"/>
      <c r="G820" s="15"/>
      <c r="H820" s="15"/>
      <c r="I820" s="15"/>
      <c r="K820" s="26" t="str">
        <f t="shared" si="13"/>
        <v/>
      </c>
      <c r="L820" s="26" t="s">
        <v>196</v>
      </c>
    </row>
    <row r="821" spans="1:12">
      <c r="A821"/>
      <c r="B821"/>
      <c r="C821"/>
      <c r="D821"/>
      <c r="E821"/>
      <c r="F821"/>
      <c r="G821" s="15"/>
      <c r="H821" s="15"/>
      <c r="I821" s="15"/>
      <c r="K821" s="26" t="str">
        <f t="shared" si="13"/>
        <v/>
      </c>
      <c r="L821" s="26" t="s">
        <v>196</v>
      </c>
    </row>
    <row r="822" spans="1:12">
      <c r="A822"/>
      <c r="B822"/>
      <c r="C822"/>
      <c r="D822"/>
      <c r="E822"/>
      <c r="F822"/>
      <c r="G822" s="15"/>
      <c r="H822" s="15"/>
      <c r="I822" s="15"/>
      <c r="K822" s="26" t="str">
        <f t="shared" si="13"/>
        <v/>
      </c>
      <c r="L822" s="26" t="s">
        <v>196</v>
      </c>
    </row>
    <row r="823" spans="1:12">
      <c r="A823"/>
      <c r="B823"/>
      <c r="C823"/>
      <c r="D823"/>
      <c r="E823"/>
      <c r="F823"/>
      <c r="G823" s="15"/>
      <c r="H823" s="15"/>
      <c r="I823" s="15"/>
      <c r="K823" s="26" t="str">
        <f t="shared" si="13"/>
        <v/>
      </c>
      <c r="L823" s="26" t="s">
        <v>196</v>
      </c>
    </row>
    <row r="824" spans="1:12">
      <c r="A824"/>
      <c r="B824"/>
      <c r="C824"/>
      <c r="D824"/>
      <c r="E824"/>
      <c r="F824"/>
      <c r="G824" s="15"/>
      <c r="H824" s="15"/>
      <c r="I824" s="15"/>
      <c r="K824" s="26" t="str">
        <f t="shared" si="13"/>
        <v/>
      </c>
      <c r="L824" s="26" t="s">
        <v>196</v>
      </c>
    </row>
    <row r="825" spans="1:12">
      <c r="A825"/>
      <c r="B825"/>
      <c r="C825"/>
      <c r="D825"/>
      <c r="E825"/>
      <c r="F825"/>
      <c r="G825" s="15"/>
      <c r="H825" s="15"/>
      <c r="I825" s="15"/>
      <c r="K825" s="26" t="str">
        <f t="shared" si="13"/>
        <v/>
      </c>
      <c r="L825" s="26" t="s">
        <v>196</v>
      </c>
    </row>
    <row r="826" spans="1:12">
      <c r="A826"/>
      <c r="B826"/>
      <c r="C826"/>
      <c r="D826"/>
      <c r="E826"/>
      <c r="F826"/>
      <c r="G826" s="15"/>
      <c r="H826" s="15"/>
      <c r="I826" s="15"/>
      <c r="K826" s="26" t="str">
        <f t="shared" si="13"/>
        <v/>
      </c>
      <c r="L826" s="26" t="s">
        <v>196</v>
      </c>
    </row>
    <row r="827" spans="1:12">
      <c r="A827"/>
      <c r="B827"/>
      <c r="C827"/>
      <c r="D827"/>
      <c r="E827"/>
      <c r="F827"/>
      <c r="G827" s="15"/>
      <c r="H827" s="15"/>
      <c r="I827" s="15"/>
      <c r="K827" s="26" t="str">
        <f t="shared" si="13"/>
        <v/>
      </c>
      <c r="L827" s="26" t="s">
        <v>196</v>
      </c>
    </row>
    <row r="828" spans="1:12">
      <c r="A828"/>
      <c r="B828"/>
      <c r="C828"/>
      <c r="D828"/>
      <c r="E828"/>
      <c r="F828"/>
      <c r="G828" s="15"/>
      <c r="H828" s="15"/>
      <c r="I828" s="15"/>
      <c r="K828" s="26" t="str">
        <f t="shared" si="13"/>
        <v/>
      </c>
      <c r="L828" s="26" t="s">
        <v>196</v>
      </c>
    </row>
    <row r="829" spans="1:12">
      <c r="A829"/>
      <c r="B829"/>
      <c r="C829"/>
      <c r="D829"/>
      <c r="E829"/>
      <c r="F829"/>
      <c r="G829" s="15"/>
      <c r="H829" s="15"/>
      <c r="I829" s="15"/>
      <c r="K829" s="26" t="str">
        <f t="shared" si="13"/>
        <v/>
      </c>
      <c r="L829" s="26" t="s">
        <v>196</v>
      </c>
    </row>
    <row r="830" spans="1:12">
      <c r="A830"/>
      <c r="B830"/>
      <c r="C830"/>
      <c r="D830"/>
      <c r="E830"/>
      <c r="F830"/>
      <c r="G830" s="15"/>
      <c r="H830" s="15"/>
      <c r="I830" s="15"/>
      <c r="K830" s="26" t="str">
        <f t="shared" si="13"/>
        <v/>
      </c>
      <c r="L830" s="26" t="s">
        <v>196</v>
      </c>
    </row>
    <row r="831" spans="1:12">
      <c r="A831"/>
      <c r="B831"/>
      <c r="C831"/>
      <c r="D831"/>
      <c r="E831"/>
      <c r="F831"/>
      <c r="G831" s="15"/>
      <c r="H831" s="15"/>
      <c r="I831" s="15"/>
      <c r="K831" s="26" t="str">
        <f t="shared" si="13"/>
        <v/>
      </c>
      <c r="L831" s="26" t="s">
        <v>196</v>
      </c>
    </row>
    <row r="832" spans="1:12">
      <c r="A832"/>
      <c r="B832"/>
      <c r="C832"/>
      <c r="D832"/>
      <c r="E832"/>
      <c r="F832"/>
      <c r="G832" s="15"/>
      <c r="H832" s="15"/>
      <c r="I832" s="15"/>
      <c r="K832" s="26" t="str">
        <f t="shared" si="13"/>
        <v/>
      </c>
      <c r="L832" s="26" t="s">
        <v>196</v>
      </c>
    </row>
    <row r="833" spans="1:12">
      <c r="A833"/>
      <c r="B833"/>
      <c r="C833"/>
      <c r="D833"/>
      <c r="E833"/>
      <c r="F833"/>
      <c r="G833" s="15"/>
      <c r="H833" s="15"/>
      <c r="I833" s="15"/>
      <c r="K833" s="26" t="str">
        <f t="shared" si="13"/>
        <v/>
      </c>
      <c r="L833" s="26" t="s">
        <v>196</v>
      </c>
    </row>
    <row r="834" spans="1:12">
      <c r="A834"/>
      <c r="B834"/>
      <c r="C834"/>
      <c r="D834"/>
      <c r="E834"/>
      <c r="F834"/>
      <c r="G834" s="15"/>
      <c r="H834" s="15"/>
      <c r="I834" s="15"/>
      <c r="K834" s="26" t="str">
        <f t="shared" si="13"/>
        <v/>
      </c>
      <c r="L834" s="26" t="s">
        <v>196</v>
      </c>
    </row>
    <row r="835" spans="1:12">
      <c r="A835"/>
      <c r="B835"/>
      <c r="C835"/>
      <c r="D835"/>
      <c r="E835"/>
      <c r="F835"/>
      <c r="G835" s="15"/>
      <c r="H835" s="15"/>
      <c r="I835" s="15"/>
      <c r="K835" s="26" t="str">
        <f t="shared" si="13"/>
        <v/>
      </c>
      <c r="L835" s="26" t="s">
        <v>196</v>
      </c>
    </row>
    <row r="836" spans="1:12">
      <c r="A836"/>
      <c r="B836"/>
      <c r="C836"/>
      <c r="D836"/>
      <c r="E836"/>
      <c r="F836"/>
      <c r="G836" s="15"/>
      <c r="H836" s="15"/>
      <c r="I836" s="15"/>
      <c r="K836" s="26" t="str">
        <f t="shared" si="13"/>
        <v/>
      </c>
      <c r="L836" s="26" t="s">
        <v>196</v>
      </c>
    </row>
    <row r="837" spans="1:12">
      <c r="A837"/>
      <c r="B837"/>
      <c r="C837"/>
      <c r="D837"/>
      <c r="E837"/>
      <c r="F837"/>
      <c r="G837" s="15"/>
      <c r="H837" s="15"/>
      <c r="I837" s="15"/>
      <c r="K837" s="26" t="str">
        <f t="shared" si="13"/>
        <v/>
      </c>
      <c r="L837" s="26" t="s">
        <v>196</v>
      </c>
    </row>
    <row r="838" spans="1:12">
      <c r="A838"/>
      <c r="B838"/>
      <c r="C838"/>
      <c r="D838"/>
      <c r="E838"/>
      <c r="F838"/>
      <c r="G838" s="15"/>
      <c r="H838" s="15"/>
      <c r="I838" s="15"/>
      <c r="K838" s="26" t="str">
        <f t="shared" si="13"/>
        <v/>
      </c>
      <c r="L838" s="26" t="s">
        <v>196</v>
      </c>
    </row>
    <row r="839" spans="1:12">
      <c r="A839"/>
      <c r="B839"/>
      <c r="C839"/>
      <c r="D839"/>
      <c r="E839"/>
      <c r="F839"/>
      <c r="G839" s="15"/>
      <c r="H839" s="15"/>
      <c r="I839" s="15"/>
      <c r="K839" s="26" t="str">
        <f t="shared" si="13"/>
        <v/>
      </c>
      <c r="L839" s="26" t="s">
        <v>196</v>
      </c>
    </row>
    <row r="840" spans="1:12">
      <c r="A840"/>
      <c r="B840"/>
      <c r="C840"/>
      <c r="D840"/>
      <c r="E840"/>
      <c r="F840"/>
      <c r="G840" s="15"/>
      <c r="H840" s="15"/>
      <c r="I840" s="15"/>
      <c r="K840" s="26" t="str">
        <f t="shared" si="13"/>
        <v/>
      </c>
      <c r="L840" s="26" t="s">
        <v>196</v>
      </c>
    </row>
    <row r="841" spans="1:12">
      <c r="A841"/>
      <c r="B841"/>
      <c r="C841"/>
      <c r="D841"/>
      <c r="E841"/>
      <c r="F841"/>
      <c r="G841" s="15"/>
      <c r="H841" s="15"/>
      <c r="I841" s="15"/>
      <c r="K841" s="26" t="str">
        <f t="shared" si="13"/>
        <v/>
      </c>
      <c r="L841" s="26" t="s">
        <v>196</v>
      </c>
    </row>
    <row r="842" spans="1:12">
      <c r="A842"/>
      <c r="B842"/>
      <c r="C842"/>
      <c r="D842"/>
      <c r="E842"/>
      <c r="F842"/>
      <c r="G842" s="15"/>
      <c r="H842" s="15"/>
      <c r="I842" s="15"/>
      <c r="K842" s="26" t="str">
        <f t="shared" si="13"/>
        <v/>
      </c>
      <c r="L842" s="26" t="s">
        <v>196</v>
      </c>
    </row>
    <row r="843" spans="1:12">
      <c r="A843"/>
      <c r="B843"/>
      <c r="C843"/>
      <c r="D843"/>
      <c r="E843"/>
      <c r="F843"/>
      <c r="G843" s="15"/>
      <c r="H843" s="15"/>
      <c r="I843" s="15"/>
      <c r="K843" s="26" t="str">
        <f t="shared" si="13"/>
        <v/>
      </c>
      <c r="L843" s="26" t="s">
        <v>196</v>
      </c>
    </row>
    <row r="844" spans="1:12">
      <c r="A844"/>
      <c r="B844"/>
      <c r="C844"/>
      <c r="D844"/>
      <c r="E844"/>
      <c r="F844"/>
      <c r="G844" s="15"/>
      <c r="H844" s="15"/>
      <c r="I844" s="15"/>
      <c r="K844" s="26" t="str">
        <f t="shared" ref="K844:K857" si="14">LEFT(F844,4)</f>
        <v/>
      </c>
      <c r="L844" s="26" t="s">
        <v>196</v>
      </c>
    </row>
    <row r="845" spans="1:12">
      <c r="A845"/>
      <c r="B845"/>
      <c r="C845"/>
      <c r="D845"/>
      <c r="E845"/>
      <c r="F845"/>
      <c r="G845" s="15"/>
      <c r="H845" s="15"/>
      <c r="I845" s="15"/>
      <c r="K845" s="26" t="str">
        <f t="shared" si="14"/>
        <v/>
      </c>
      <c r="L845" s="26" t="s">
        <v>196</v>
      </c>
    </row>
    <row r="846" spans="1:12">
      <c r="A846"/>
      <c r="B846"/>
      <c r="C846"/>
      <c r="D846"/>
      <c r="E846"/>
      <c r="F846"/>
      <c r="G846" s="15"/>
      <c r="H846" s="15"/>
      <c r="I846" s="15"/>
      <c r="K846" s="26" t="str">
        <f t="shared" si="14"/>
        <v/>
      </c>
      <c r="L846" s="26" t="s">
        <v>196</v>
      </c>
    </row>
    <row r="847" spans="1:12">
      <c r="A847"/>
      <c r="B847"/>
      <c r="C847"/>
      <c r="D847"/>
      <c r="E847"/>
      <c r="F847"/>
      <c r="G847" s="15"/>
      <c r="H847" s="15"/>
      <c r="I847" s="15"/>
      <c r="K847" s="26" t="str">
        <f t="shared" si="14"/>
        <v/>
      </c>
      <c r="L847" s="26" t="s">
        <v>196</v>
      </c>
    </row>
    <row r="848" spans="1:12">
      <c r="A848"/>
      <c r="B848"/>
      <c r="C848"/>
      <c r="D848"/>
      <c r="E848"/>
      <c r="F848"/>
      <c r="G848" s="15"/>
      <c r="H848" s="15"/>
      <c r="I848" s="15"/>
      <c r="K848" s="26" t="str">
        <f t="shared" si="14"/>
        <v/>
      </c>
      <c r="L848" s="26" t="s">
        <v>196</v>
      </c>
    </row>
    <row r="849" spans="1:12">
      <c r="A849"/>
      <c r="B849"/>
      <c r="C849"/>
      <c r="D849"/>
      <c r="E849"/>
      <c r="F849"/>
      <c r="G849" s="15"/>
      <c r="H849" s="15"/>
      <c r="I849" s="15"/>
      <c r="K849" s="26" t="str">
        <f t="shared" si="14"/>
        <v/>
      </c>
      <c r="L849" s="26" t="s">
        <v>196</v>
      </c>
    </row>
    <row r="850" spans="1:12">
      <c r="A850"/>
      <c r="B850"/>
      <c r="C850"/>
      <c r="D850"/>
      <c r="E850"/>
      <c r="F850"/>
      <c r="G850" s="15"/>
      <c r="H850" s="15"/>
      <c r="I850" s="15"/>
      <c r="K850" s="26" t="str">
        <f t="shared" si="14"/>
        <v/>
      </c>
      <c r="L850" s="26" t="s">
        <v>196</v>
      </c>
    </row>
    <row r="851" spans="1:12">
      <c r="A851"/>
      <c r="B851"/>
      <c r="C851"/>
      <c r="D851"/>
      <c r="E851"/>
      <c r="F851"/>
      <c r="G851" s="15"/>
      <c r="H851" s="15"/>
      <c r="I851" s="15"/>
      <c r="K851" s="26" t="str">
        <f t="shared" si="14"/>
        <v/>
      </c>
      <c r="L851" s="26" t="s">
        <v>196</v>
      </c>
    </row>
    <row r="852" spans="1:12">
      <c r="A852"/>
      <c r="B852"/>
      <c r="C852"/>
      <c r="D852"/>
      <c r="E852"/>
      <c r="F852"/>
      <c r="G852" s="15"/>
      <c r="H852" s="15"/>
      <c r="I852" s="15"/>
      <c r="K852" s="26" t="str">
        <f t="shared" si="14"/>
        <v/>
      </c>
      <c r="L852" s="26" t="s">
        <v>196</v>
      </c>
    </row>
    <row r="853" spans="1:12">
      <c r="A853"/>
      <c r="B853"/>
      <c r="C853"/>
      <c r="D853"/>
      <c r="E853"/>
      <c r="F853"/>
      <c r="G853" s="15"/>
      <c r="H853" s="15"/>
      <c r="I853" s="15"/>
      <c r="K853" s="26" t="str">
        <f t="shared" si="14"/>
        <v/>
      </c>
      <c r="L853" s="26" t="s">
        <v>196</v>
      </c>
    </row>
    <row r="854" spans="1:12">
      <c r="A854"/>
      <c r="B854"/>
      <c r="C854"/>
      <c r="D854"/>
      <c r="E854"/>
      <c r="F854"/>
      <c r="G854" s="15"/>
      <c r="H854" s="15"/>
      <c r="I854" s="15"/>
      <c r="K854" s="26" t="str">
        <f t="shared" si="14"/>
        <v/>
      </c>
      <c r="L854" s="26" t="s">
        <v>196</v>
      </c>
    </row>
    <row r="855" spans="1:12">
      <c r="A855"/>
      <c r="B855"/>
      <c r="C855"/>
      <c r="D855"/>
      <c r="E855"/>
      <c r="F855"/>
      <c r="G855" s="15"/>
      <c r="H855" s="15"/>
      <c r="I855" s="15"/>
      <c r="K855" s="26" t="str">
        <f t="shared" si="14"/>
        <v/>
      </c>
      <c r="L855" s="26" t="s">
        <v>196</v>
      </c>
    </row>
    <row r="856" spans="1:12">
      <c r="A856"/>
      <c r="B856"/>
      <c r="C856"/>
      <c r="D856"/>
      <c r="E856"/>
      <c r="F856"/>
      <c r="G856" s="15"/>
      <c r="H856" s="15"/>
      <c r="I856" s="15"/>
      <c r="K856" s="26" t="str">
        <f t="shared" si="14"/>
        <v/>
      </c>
      <c r="L856" s="26" t="s">
        <v>196</v>
      </c>
    </row>
    <row r="857" spans="1:12">
      <c r="A857"/>
      <c r="B857"/>
      <c r="C857"/>
      <c r="D857"/>
      <c r="E857"/>
      <c r="F857"/>
      <c r="G857" s="15"/>
      <c r="H857" s="15"/>
      <c r="I857" s="15"/>
      <c r="K857" s="26" t="str">
        <f t="shared" si="14"/>
        <v/>
      </c>
      <c r="L857" s="26" t="s">
        <v>196</v>
      </c>
    </row>
    <row r="858" spans="1:12">
      <c r="A858"/>
      <c r="B858"/>
      <c r="C858"/>
      <c r="D858"/>
      <c r="E858"/>
      <c r="F858"/>
      <c r="G858" s="15"/>
      <c r="H858" s="15"/>
      <c r="I858" s="15"/>
      <c r="K858" s="26" t="str">
        <f t="shared" ref="K858" si="15">LEFT(F858,4)</f>
        <v/>
      </c>
    </row>
    <row r="859" spans="1:12">
      <c r="A859"/>
      <c r="B859" s="33"/>
      <c r="C859"/>
      <c r="D859" s="33"/>
      <c r="E859" s="33"/>
      <c r="F859" s="34"/>
      <c r="G859" s="35"/>
      <c r="H859" s="35"/>
      <c r="I859" s="35">
        <f>SUM(I5:I858)</f>
        <v>16430374732</v>
      </c>
    </row>
    <row r="860" spans="1:12">
      <c r="A860"/>
      <c r="C860"/>
    </row>
    <row r="861" spans="1:12">
      <c r="A861"/>
      <c r="C861"/>
    </row>
    <row r="862" spans="1:12">
      <c r="A862"/>
      <c r="C862"/>
    </row>
    <row r="863" spans="1:12">
      <c r="A863"/>
      <c r="C863"/>
    </row>
    <row r="864" spans="1:12">
      <c r="A864"/>
      <c r="C864"/>
    </row>
    <row r="865" spans="1:17">
      <c r="A865"/>
      <c r="C865"/>
      <c r="Q865" s="26" t="e">
        <f>#REF!*#REF!</f>
        <v>#REF!</v>
      </c>
    </row>
    <row r="866" spans="1:17">
      <c r="A866"/>
      <c r="C866"/>
      <c r="F866" s="29" t="s">
        <v>67</v>
      </c>
      <c r="G866" s="27">
        <f>SUMIF($K$858:$K858,$F866,G$858:G858)</f>
        <v>0</v>
      </c>
      <c r="H866" s="27" t="e">
        <f>I866/G866</f>
        <v>#DIV/0!</v>
      </c>
      <c r="I866" s="27">
        <f>SUMIF($K$5:$K858,$F866,I$5:I858)</f>
        <v>0</v>
      </c>
      <c r="K866" s="27">
        <f>COUNTIF(K$5:K$858,F866)</f>
        <v>0</v>
      </c>
    </row>
    <row r="867" spans="1:17">
      <c r="A867"/>
      <c r="C867"/>
      <c r="F867" s="29" t="s">
        <v>68</v>
      </c>
      <c r="G867" s="27">
        <f>SUMIF($K$858:$K859,$F867,G$858:G859)</f>
        <v>0</v>
      </c>
      <c r="H867" s="27" t="e">
        <f>I867/G867</f>
        <v>#DIV/0!</v>
      </c>
      <c r="I867" s="27">
        <f>SUMIFS(I$5:$I858,L$5:L$858,"форв")*10+SUMIFS(I$858:$I858,L$858:L$858,"спот")</f>
        <v>164303747320</v>
      </c>
      <c r="K867" s="27">
        <f>COUNTIF(K$5:K$858,F867)</f>
        <v>123</v>
      </c>
    </row>
    <row r="868" spans="1:17">
      <c r="A868"/>
      <c r="C868"/>
      <c r="F868" s="29"/>
      <c r="I868" s="27">
        <f>SUM(I866:I867)</f>
        <v>164303747320</v>
      </c>
    </row>
    <row r="869" spans="1:17">
      <c r="A869"/>
      <c r="C869"/>
      <c r="F869" s="29"/>
    </row>
    <row r="870" spans="1:17">
      <c r="A870"/>
      <c r="C870"/>
    </row>
    <row r="871" spans="1:17">
      <c r="A871"/>
      <c r="C871"/>
    </row>
    <row r="872" spans="1:17">
      <c r="A872"/>
      <c r="C872"/>
      <c r="F872" s="29" t="s">
        <v>196</v>
      </c>
      <c r="G872" s="27">
        <f>SUMIF($L$5:$L858,$F872,G$5:G858)</f>
        <v>290780</v>
      </c>
      <c r="H872" s="27">
        <f>I872/G872</f>
        <v>56504.487007359516</v>
      </c>
      <c r="I872" s="27">
        <f>SUMIF($L$5:$L858,$F872,I$5:I858)</f>
        <v>16430374732</v>
      </c>
    </row>
    <row r="873" spans="1:17">
      <c r="A873"/>
      <c r="C873"/>
    </row>
    <row r="874" spans="1:17">
      <c r="A874"/>
      <c r="C874"/>
    </row>
    <row r="875" spans="1:17">
      <c r="A875"/>
      <c r="C875"/>
    </row>
    <row r="876" spans="1:17">
      <c r="A876"/>
      <c r="C876"/>
    </row>
    <row r="877" spans="1:17">
      <c r="A877"/>
      <c r="C877"/>
    </row>
    <row r="878" spans="1:17">
      <c r="A878"/>
      <c r="C878"/>
    </row>
    <row r="879" spans="1:17">
      <c r="A879"/>
      <c r="C879"/>
      <c r="I879" s="27" t="s">
        <v>339</v>
      </c>
    </row>
    <row r="880" spans="1:17">
      <c r="A880"/>
      <c r="C880"/>
    </row>
    <row r="881" spans="1:3">
      <c r="A881"/>
      <c r="C881"/>
    </row>
    <row r="882" spans="1:3">
      <c r="A882"/>
      <c r="C882"/>
    </row>
    <row r="883" spans="1:3">
      <c r="A883"/>
      <c r="C883"/>
    </row>
    <row r="884" spans="1:3">
      <c r="A884"/>
      <c r="C884"/>
    </row>
    <row r="885" spans="1:3">
      <c r="A885"/>
      <c r="C885"/>
    </row>
    <row r="886" spans="1:3">
      <c r="A886"/>
      <c r="C886"/>
    </row>
    <row r="887" spans="1:3">
      <c r="A887"/>
      <c r="C887"/>
    </row>
    <row r="888" spans="1:3">
      <c r="A888"/>
      <c r="C888"/>
    </row>
    <row r="889" spans="1:3">
      <c r="A889"/>
      <c r="C889"/>
    </row>
    <row r="890" spans="1:3">
      <c r="A890"/>
      <c r="C890"/>
    </row>
    <row r="891" spans="1:3">
      <c r="A891"/>
      <c r="C891"/>
    </row>
    <row r="892" spans="1:3">
      <c r="A892"/>
      <c r="C892"/>
    </row>
    <row r="893" spans="1:3">
      <c r="A893"/>
      <c r="C893"/>
    </row>
    <row r="894" spans="1:3">
      <c r="A894"/>
      <c r="C894"/>
    </row>
    <row r="895" spans="1:3">
      <c r="A895"/>
      <c r="C895"/>
    </row>
    <row r="896" spans="1:3">
      <c r="A896"/>
      <c r="C896"/>
    </row>
    <row r="897" spans="1:3">
      <c r="A897"/>
      <c r="C897"/>
    </row>
    <row r="898" spans="1:3">
      <c r="A898"/>
      <c r="C898"/>
    </row>
    <row r="899" spans="1:3">
      <c r="A899"/>
      <c r="C899"/>
    </row>
    <row r="900" spans="1:3">
      <c r="A900"/>
      <c r="C900"/>
    </row>
    <row r="901" spans="1:3">
      <c r="A901"/>
      <c r="C901"/>
    </row>
    <row r="902" spans="1:3">
      <c r="A902"/>
      <c r="C902"/>
    </row>
    <row r="903" spans="1:3">
      <c r="A903"/>
      <c r="C903"/>
    </row>
    <row r="904" spans="1:3">
      <c r="A904"/>
      <c r="C904"/>
    </row>
    <row r="905" spans="1:3">
      <c r="A905"/>
      <c r="C905"/>
    </row>
    <row r="906" spans="1:3">
      <c r="A906"/>
      <c r="C906"/>
    </row>
    <row r="907" spans="1:3">
      <c r="A907"/>
      <c r="C907"/>
    </row>
    <row r="908" spans="1:3">
      <c r="A908"/>
      <c r="C908"/>
    </row>
    <row r="909" spans="1:3">
      <c r="A909"/>
      <c r="C909"/>
    </row>
    <row r="910" spans="1:3">
      <c r="A910"/>
      <c r="C910"/>
    </row>
    <row r="911" spans="1:3">
      <c r="A911"/>
      <c r="C911"/>
    </row>
    <row r="912" spans="1:3">
      <c r="A912"/>
      <c r="C912"/>
    </row>
    <row r="913" spans="1:3">
      <c r="A913"/>
      <c r="C913"/>
    </row>
    <row r="914" spans="1:3">
      <c r="A914"/>
      <c r="C914"/>
    </row>
    <row r="915" spans="1:3">
      <c r="A915"/>
      <c r="C915"/>
    </row>
    <row r="916" spans="1:3">
      <c r="A916"/>
      <c r="C916"/>
    </row>
    <row r="917" spans="1:3">
      <c r="A917"/>
      <c r="C917"/>
    </row>
    <row r="918" spans="1:3">
      <c r="A918"/>
      <c r="C918"/>
    </row>
    <row r="919" spans="1:3">
      <c r="A919"/>
      <c r="C919"/>
    </row>
    <row r="920" spans="1:3">
      <c r="A920"/>
      <c r="C920"/>
    </row>
    <row r="921" spans="1:3">
      <c r="A921"/>
      <c r="C921"/>
    </row>
    <row r="922" spans="1:3">
      <c r="A922"/>
      <c r="C922"/>
    </row>
    <row r="923" spans="1:3">
      <c r="A923"/>
      <c r="C923"/>
    </row>
    <row r="924" spans="1:3">
      <c r="A924"/>
      <c r="C924"/>
    </row>
    <row r="925" spans="1:3">
      <c r="A925"/>
      <c r="C925"/>
    </row>
    <row r="926" spans="1:3">
      <c r="A926"/>
      <c r="C926"/>
    </row>
    <row r="927" spans="1:3">
      <c r="A927"/>
      <c r="C927"/>
    </row>
    <row r="928" spans="1:3">
      <c r="A928"/>
      <c r="C928"/>
    </row>
    <row r="929" spans="1:3">
      <c r="A929"/>
      <c r="C929"/>
    </row>
    <row r="930" spans="1:3">
      <c r="A930"/>
      <c r="C930"/>
    </row>
    <row r="931" spans="1:3">
      <c r="A931"/>
      <c r="C931"/>
    </row>
    <row r="932" spans="1:3">
      <c r="A932"/>
      <c r="C932"/>
    </row>
    <row r="933" spans="1:3">
      <c r="A933"/>
      <c r="C933"/>
    </row>
    <row r="934" spans="1:3">
      <c r="A934"/>
      <c r="C934"/>
    </row>
    <row r="935" spans="1:3">
      <c r="A935"/>
      <c r="C935"/>
    </row>
    <row r="936" spans="1:3">
      <c r="A936"/>
      <c r="C936"/>
    </row>
    <row r="937" spans="1:3">
      <c r="A937"/>
      <c r="C937"/>
    </row>
    <row r="938" spans="1:3">
      <c r="A938"/>
      <c r="C938"/>
    </row>
    <row r="939" spans="1:3">
      <c r="A939"/>
      <c r="C939"/>
    </row>
    <row r="940" spans="1:3">
      <c r="A940"/>
      <c r="C940"/>
    </row>
    <row r="941" spans="1:3">
      <c r="A941"/>
      <c r="C941"/>
    </row>
    <row r="942" spans="1:3">
      <c r="A942"/>
      <c r="C942"/>
    </row>
    <row r="943" spans="1:3">
      <c r="A943"/>
      <c r="C943"/>
    </row>
    <row r="944" spans="1:3">
      <c r="A944"/>
      <c r="C944"/>
    </row>
    <row r="945" spans="1:3">
      <c r="A945"/>
      <c r="C945"/>
    </row>
    <row r="946" spans="1:3">
      <c r="A946"/>
      <c r="C946"/>
    </row>
    <row r="947" spans="1:3">
      <c r="A947"/>
      <c r="C947"/>
    </row>
    <row r="948" spans="1:3">
      <c r="A948"/>
      <c r="C948"/>
    </row>
    <row r="949" spans="1:3">
      <c r="A949"/>
      <c r="C949"/>
    </row>
    <row r="950" spans="1:3">
      <c r="A950"/>
      <c r="C950"/>
    </row>
    <row r="951" spans="1:3">
      <c r="A951"/>
      <c r="C951"/>
    </row>
    <row r="952" spans="1:3">
      <c r="A952"/>
      <c r="C952"/>
    </row>
    <row r="953" spans="1:3">
      <c r="A953"/>
      <c r="C953"/>
    </row>
    <row r="954" spans="1:3">
      <c r="A954"/>
      <c r="C954"/>
    </row>
    <row r="955" spans="1:3">
      <c r="A955"/>
      <c r="C955"/>
    </row>
    <row r="956" spans="1:3">
      <c r="A956"/>
      <c r="C956"/>
    </row>
    <row r="957" spans="1:3">
      <c r="A957"/>
      <c r="C957"/>
    </row>
    <row r="958" spans="1:3">
      <c r="A958"/>
      <c r="C958"/>
    </row>
    <row r="959" spans="1:3">
      <c r="A959"/>
      <c r="C959"/>
    </row>
    <row r="960" spans="1:3">
      <c r="A960"/>
      <c r="C960"/>
    </row>
    <row r="961" spans="1:3">
      <c r="A961"/>
      <c r="C961"/>
    </row>
    <row r="962" spans="1:3">
      <c r="A962"/>
      <c r="C962"/>
    </row>
    <row r="963" spans="1:3">
      <c r="A963"/>
      <c r="C963"/>
    </row>
    <row r="964" spans="1:3">
      <c r="A964"/>
      <c r="C964"/>
    </row>
    <row r="965" spans="1:3">
      <c r="A965"/>
      <c r="C965"/>
    </row>
    <row r="966" spans="1:3">
      <c r="A966"/>
      <c r="C966"/>
    </row>
    <row r="967" spans="1:3">
      <c r="A967"/>
      <c r="C967"/>
    </row>
    <row r="968" spans="1:3">
      <c r="A968"/>
      <c r="C968"/>
    </row>
    <row r="969" spans="1:3">
      <c r="A969"/>
      <c r="C969"/>
    </row>
    <row r="970" spans="1:3">
      <c r="A970"/>
      <c r="C970"/>
    </row>
    <row r="971" spans="1:3">
      <c r="A971"/>
      <c r="C971"/>
    </row>
    <row r="972" spans="1:3">
      <c r="A972"/>
      <c r="C972"/>
    </row>
    <row r="973" spans="1:3">
      <c r="A973"/>
      <c r="C973"/>
    </row>
    <row r="974" spans="1:3">
      <c r="A974"/>
      <c r="C974"/>
    </row>
    <row r="975" spans="1:3">
      <c r="A975"/>
      <c r="C975"/>
    </row>
    <row r="976" spans="1:3">
      <c r="A976"/>
      <c r="C976"/>
    </row>
    <row r="977" spans="1:3">
      <c r="A977"/>
      <c r="C977"/>
    </row>
    <row r="978" spans="1:3">
      <c r="A978"/>
      <c r="C978"/>
    </row>
    <row r="979" spans="1:3">
      <c r="A979"/>
      <c r="C979"/>
    </row>
    <row r="980" spans="1:3">
      <c r="A980"/>
      <c r="C980"/>
    </row>
    <row r="981" spans="1:3">
      <c r="A981"/>
      <c r="C981"/>
    </row>
    <row r="982" spans="1:3">
      <c r="A982"/>
      <c r="C982"/>
    </row>
    <row r="983" spans="1:3">
      <c r="A983"/>
      <c r="C983"/>
    </row>
    <row r="984" spans="1:3">
      <c r="A984"/>
      <c r="C984"/>
    </row>
    <row r="985" spans="1:3">
      <c r="A985"/>
      <c r="C985"/>
    </row>
    <row r="986" spans="1:3">
      <c r="A986"/>
      <c r="C986"/>
    </row>
    <row r="987" spans="1:3">
      <c r="A987"/>
      <c r="C987"/>
    </row>
    <row r="988" spans="1:3">
      <c r="A988"/>
      <c r="C988"/>
    </row>
    <row r="989" spans="1:3">
      <c r="A989"/>
      <c r="C989"/>
    </row>
    <row r="990" spans="1:3">
      <c r="A990"/>
      <c r="C990"/>
    </row>
    <row r="991" spans="1:3">
      <c r="A991"/>
      <c r="C991"/>
    </row>
    <row r="992" spans="1:3">
      <c r="A992"/>
      <c r="C992"/>
    </row>
    <row r="993" spans="1:3">
      <c r="A993"/>
      <c r="C993"/>
    </row>
    <row r="994" spans="1:3">
      <c r="A994"/>
      <c r="C994"/>
    </row>
    <row r="995" spans="1:3">
      <c r="A995"/>
      <c r="C995"/>
    </row>
    <row r="996" spans="1:3">
      <c r="A996"/>
      <c r="C996"/>
    </row>
    <row r="997" spans="1:3">
      <c r="A997"/>
      <c r="C997"/>
    </row>
    <row r="998" spans="1:3">
      <c r="A998"/>
      <c r="C998"/>
    </row>
    <row r="999" spans="1:3">
      <c r="A999"/>
      <c r="C999"/>
    </row>
    <row r="1000" spans="1:3">
      <c r="A1000"/>
      <c r="C1000"/>
    </row>
    <row r="1001" spans="1:3">
      <c r="A1001"/>
      <c r="C1001"/>
    </row>
    <row r="1002" spans="1:3">
      <c r="A1002"/>
      <c r="C1002"/>
    </row>
    <row r="1003" spans="1:3">
      <c r="A1003"/>
      <c r="C1003"/>
    </row>
    <row r="1004" spans="1:3">
      <c r="A1004"/>
      <c r="C1004"/>
    </row>
    <row r="1005" spans="1:3">
      <c r="A1005"/>
      <c r="C1005"/>
    </row>
    <row r="1006" spans="1:3">
      <c r="A1006"/>
      <c r="C1006"/>
    </row>
    <row r="1007" spans="1:3">
      <c r="A1007"/>
      <c r="C1007"/>
    </row>
    <row r="1008" spans="1:3">
      <c r="A1008"/>
      <c r="C1008"/>
    </row>
    <row r="1009" spans="1:3">
      <c r="A1009"/>
      <c r="C1009"/>
    </row>
    <row r="1010" spans="1:3">
      <c r="A1010"/>
      <c r="C1010"/>
    </row>
    <row r="1011" spans="1:3">
      <c r="A1011"/>
      <c r="C1011"/>
    </row>
    <row r="1012" spans="1:3">
      <c r="A1012"/>
      <c r="C1012"/>
    </row>
    <row r="1013" spans="1:3">
      <c r="A1013"/>
      <c r="C1013"/>
    </row>
    <row r="1014" spans="1:3">
      <c r="A1014"/>
      <c r="C1014"/>
    </row>
    <row r="1015" spans="1:3">
      <c r="A1015"/>
      <c r="C1015"/>
    </row>
    <row r="1016" spans="1:3">
      <c r="A1016"/>
      <c r="C1016"/>
    </row>
    <row r="1017" spans="1:3">
      <c r="A1017"/>
      <c r="C1017"/>
    </row>
    <row r="1018" spans="1:3">
      <c r="A1018"/>
      <c r="C1018"/>
    </row>
    <row r="1019" spans="1:3">
      <c r="A1019"/>
      <c r="C1019"/>
    </row>
    <row r="1020" spans="1:3">
      <c r="A1020"/>
      <c r="C1020"/>
    </row>
    <row r="1021" spans="1:3">
      <c r="A1021"/>
      <c r="C1021"/>
    </row>
    <row r="1022" spans="1:3">
      <c r="A1022"/>
      <c r="C1022"/>
    </row>
    <row r="1023" spans="1:3">
      <c r="A1023"/>
      <c r="C1023"/>
    </row>
    <row r="1024" spans="1:3">
      <c r="A1024"/>
      <c r="C1024"/>
    </row>
    <row r="1025" spans="1:3">
      <c r="A1025"/>
      <c r="C1025"/>
    </row>
    <row r="1026" spans="1:3">
      <c r="A1026"/>
      <c r="C1026"/>
    </row>
    <row r="1027" spans="1:3">
      <c r="A1027"/>
      <c r="C1027"/>
    </row>
    <row r="1028" spans="1:3">
      <c r="A1028"/>
      <c r="C1028"/>
    </row>
    <row r="1029" spans="1:3">
      <c r="A1029"/>
      <c r="C1029"/>
    </row>
    <row r="1030" spans="1:3">
      <c r="A1030"/>
      <c r="C1030"/>
    </row>
    <row r="1031" spans="1:3">
      <c r="A1031"/>
      <c r="C1031"/>
    </row>
    <row r="1032" spans="1:3">
      <c r="A1032"/>
      <c r="C1032"/>
    </row>
    <row r="1033" spans="1:3">
      <c r="A1033"/>
      <c r="C1033"/>
    </row>
    <row r="1034" spans="1:3">
      <c r="A1034"/>
      <c r="C1034"/>
    </row>
    <row r="1035" spans="1:3">
      <c r="A1035"/>
      <c r="C1035"/>
    </row>
    <row r="1036" spans="1:3">
      <c r="A1036"/>
      <c r="C1036"/>
    </row>
    <row r="1037" spans="1:3">
      <c r="A1037"/>
      <c r="C1037"/>
    </row>
    <row r="1038" spans="1:3">
      <c r="A1038"/>
      <c r="C1038"/>
    </row>
    <row r="1039" spans="1:3">
      <c r="A1039"/>
      <c r="C1039"/>
    </row>
    <row r="1040" spans="1:3">
      <c r="A1040"/>
      <c r="C1040"/>
    </row>
    <row r="1041" spans="1:3">
      <c r="A1041"/>
      <c r="C1041"/>
    </row>
    <row r="1042" spans="1:3">
      <c r="A1042"/>
      <c r="C1042"/>
    </row>
    <row r="1043" spans="1:3">
      <c r="A1043"/>
      <c r="C1043"/>
    </row>
    <row r="1044" spans="1:3">
      <c r="A1044"/>
      <c r="C1044"/>
    </row>
    <row r="1045" spans="1:3">
      <c r="A1045"/>
      <c r="C1045"/>
    </row>
    <row r="1046" spans="1:3">
      <c r="A1046"/>
      <c r="C1046"/>
    </row>
    <row r="1047" spans="1:3">
      <c r="A1047"/>
      <c r="C1047"/>
    </row>
    <row r="1048" spans="1:3">
      <c r="A1048"/>
      <c r="C1048"/>
    </row>
    <row r="1049" spans="1:3">
      <c r="A1049"/>
      <c r="C1049"/>
    </row>
    <row r="1050" spans="1:3">
      <c r="A1050"/>
      <c r="C1050"/>
    </row>
    <row r="1051" spans="1:3">
      <c r="A1051"/>
      <c r="C1051"/>
    </row>
    <row r="1052" spans="1:3">
      <c r="A1052"/>
      <c r="C1052"/>
    </row>
    <row r="1053" spans="1:3">
      <c r="A1053"/>
      <c r="C1053"/>
    </row>
    <row r="1054" spans="1:3">
      <c r="A1054"/>
      <c r="C1054"/>
    </row>
    <row r="1055" spans="1:3">
      <c r="A1055"/>
      <c r="C1055"/>
    </row>
    <row r="1056" spans="1:3">
      <c r="A1056"/>
      <c r="C1056"/>
    </row>
    <row r="1057" spans="1:3">
      <c r="A1057"/>
      <c r="C1057"/>
    </row>
    <row r="1058" spans="1:3">
      <c r="A1058"/>
      <c r="C1058"/>
    </row>
    <row r="1059" spans="1:3">
      <c r="A1059"/>
      <c r="C1059"/>
    </row>
    <row r="1060" spans="1:3">
      <c r="A1060"/>
      <c r="C1060"/>
    </row>
    <row r="1061" spans="1:3">
      <c r="A1061"/>
      <c r="C1061"/>
    </row>
    <row r="1062" spans="1:3">
      <c r="A1062"/>
      <c r="C1062"/>
    </row>
    <row r="1063" spans="1:3">
      <c r="A1063"/>
      <c r="C1063"/>
    </row>
    <row r="1064" spans="1:3">
      <c r="A1064"/>
      <c r="C1064"/>
    </row>
    <row r="1065" spans="1:3">
      <c r="A1065"/>
      <c r="C1065"/>
    </row>
    <row r="1066" spans="1:3">
      <c r="A1066"/>
      <c r="C1066"/>
    </row>
    <row r="1067" spans="1:3">
      <c r="A1067"/>
      <c r="C1067"/>
    </row>
    <row r="1068" spans="1:3">
      <c r="A1068"/>
      <c r="C1068"/>
    </row>
    <row r="1069" spans="1:3">
      <c r="A1069"/>
      <c r="C1069"/>
    </row>
    <row r="1070" spans="1:3">
      <c r="A1070"/>
      <c r="C1070"/>
    </row>
    <row r="1071" spans="1:3">
      <c r="A1071"/>
      <c r="C1071"/>
    </row>
    <row r="1072" spans="1:3">
      <c r="A1072"/>
      <c r="C1072"/>
    </row>
    <row r="1073" spans="1:3">
      <c r="A1073"/>
      <c r="C1073"/>
    </row>
    <row r="1074" spans="1:3">
      <c r="A1074"/>
      <c r="C1074"/>
    </row>
    <row r="1075" spans="1:3">
      <c r="A1075"/>
      <c r="C1075"/>
    </row>
    <row r="1076" spans="1:3">
      <c r="A1076"/>
      <c r="C1076"/>
    </row>
    <row r="1077" spans="1:3">
      <c r="A1077"/>
      <c r="C1077"/>
    </row>
    <row r="1078" spans="1:3">
      <c r="A1078"/>
      <c r="C1078"/>
    </row>
    <row r="1079" spans="1:3">
      <c r="A1079"/>
      <c r="C1079"/>
    </row>
    <row r="1080" spans="1:3">
      <c r="A1080"/>
      <c r="C1080"/>
    </row>
    <row r="1081" spans="1:3">
      <c r="A1081"/>
      <c r="C1081"/>
    </row>
    <row r="1082" spans="1:3">
      <c r="A1082"/>
      <c r="C1082"/>
    </row>
    <row r="1083" spans="1:3">
      <c r="A1083"/>
      <c r="C1083"/>
    </row>
    <row r="1084" spans="1:3">
      <c r="A1084"/>
      <c r="C1084"/>
    </row>
    <row r="1085" spans="1:3">
      <c r="A1085"/>
      <c r="C1085"/>
    </row>
    <row r="1086" spans="1:3">
      <c r="A1086"/>
      <c r="C1086"/>
    </row>
    <row r="1087" spans="1:3">
      <c r="A1087"/>
      <c r="C1087"/>
    </row>
    <row r="1088" spans="1:3">
      <c r="A1088"/>
      <c r="C1088"/>
    </row>
    <row r="1089" spans="1:3">
      <c r="A1089"/>
      <c r="C1089"/>
    </row>
    <row r="1090" spans="1:3">
      <c r="A1090"/>
      <c r="C1090"/>
    </row>
    <row r="1091" spans="1:3">
      <c r="A1091"/>
      <c r="C1091"/>
    </row>
    <row r="1092" spans="1:3">
      <c r="A1092"/>
      <c r="C1092"/>
    </row>
    <row r="1093" spans="1:3">
      <c r="A1093"/>
      <c r="C1093"/>
    </row>
    <row r="1094" spans="1:3">
      <c r="A1094"/>
      <c r="C1094"/>
    </row>
    <row r="1095" spans="1:3">
      <c r="A1095"/>
      <c r="C1095"/>
    </row>
    <row r="1096" spans="1:3">
      <c r="A1096"/>
      <c r="C1096"/>
    </row>
    <row r="1097" spans="1:3">
      <c r="A1097"/>
      <c r="C1097"/>
    </row>
    <row r="1098" spans="1:3">
      <c r="A1098"/>
      <c r="C1098"/>
    </row>
    <row r="1099" spans="1:3">
      <c r="A1099"/>
      <c r="C1099"/>
    </row>
    <row r="1100" spans="1:3">
      <c r="A1100"/>
      <c r="C1100"/>
    </row>
    <row r="1101" spans="1:3">
      <c r="A1101"/>
      <c r="C1101"/>
    </row>
    <row r="1102" spans="1:3">
      <c r="A1102"/>
      <c r="C1102"/>
    </row>
    <row r="1103" spans="1:3">
      <c r="A1103"/>
      <c r="C1103"/>
    </row>
    <row r="1104" spans="1:3">
      <c r="A1104"/>
      <c r="C1104"/>
    </row>
    <row r="1105" spans="1:3">
      <c r="A1105"/>
      <c r="C1105"/>
    </row>
    <row r="1106" spans="1:3">
      <c r="A1106"/>
      <c r="C1106"/>
    </row>
    <row r="1107" spans="1:3">
      <c r="A1107"/>
      <c r="C1107"/>
    </row>
    <row r="1108" spans="1:3">
      <c r="A1108"/>
      <c r="C1108"/>
    </row>
    <row r="1109" spans="1:3">
      <c r="A1109"/>
      <c r="C1109"/>
    </row>
    <row r="1110" spans="1:3">
      <c r="A1110"/>
      <c r="C1110"/>
    </row>
    <row r="1111" spans="1:3">
      <c r="A1111"/>
      <c r="C1111"/>
    </row>
    <row r="1112" spans="1:3">
      <c r="A1112"/>
      <c r="C1112"/>
    </row>
    <row r="1113" spans="1:3">
      <c r="A1113"/>
      <c r="C1113"/>
    </row>
    <row r="1114" spans="1:3">
      <c r="A1114"/>
      <c r="C1114"/>
    </row>
    <row r="1115" spans="1:3">
      <c r="A1115"/>
      <c r="C1115"/>
    </row>
    <row r="1116" spans="1:3">
      <c r="A1116"/>
      <c r="C1116"/>
    </row>
    <row r="1117" spans="1:3">
      <c r="A1117"/>
      <c r="C1117"/>
    </row>
    <row r="1118" spans="1:3">
      <c r="A1118"/>
      <c r="C1118"/>
    </row>
    <row r="1119" spans="1:3">
      <c r="A1119"/>
      <c r="C1119"/>
    </row>
    <row r="1120" spans="1:3">
      <c r="A1120"/>
      <c r="C1120"/>
    </row>
    <row r="1121" spans="1:3">
      <c r="A1121"/>
      <c r="C1121"/>
    </row>
    <row r="1122" spans="1:3">
      <c r="A1122"/>
      <c r="C1122"/>
    </row>
    <row r="1123" spans="1:3">
      <c r="A1123"/>
      <c r="C1123"/>
    </row>
    <row r="1124" spans="1:3">
      <c r="A1124"/>
      <c r="C1124"/>
    </row>
    <row r="1125" spans="1:3">
      <c r="A1125"/>
      <c r="C1125"/>
    </row>
    <row r="1126" spans="1:3">
      <c r="A1126"/>
      <c r="C1126"/>
    </row>
    <row r="1127" spans="1:3">
      <c r="A1127"/>
      <c r="C1127"/>
    </row>
    <row r="1128" spans="1:3">
      <c r="A1128"/>
      <c r="C1128"/>
    </row>
    <row r="1129" spans="1:3">
      <c r="A1129"/>
      <c r="C1129"/>
    </row>
    <row r="1130" spans="1:3">
      <c r="A1130"/>
      <c r="C1130"/>
    </row>
    <row r="1131" spans="1:3">
      <c r="A1131"/>
      <c r="C1131"/>
    </row>
    <row r="1132" spans="1:3">
      <c r="A1132"/>
      <c r="C1132"/>
    </row>
    <row r="1133" spans="1:3">
      <c r="A1133"/>
      <c r="C1133"/>
    </row>
    <row r="1134" spans="1:3">
      <c r="A1134"/>
      <c r="C1134"/>
    </row>
    <row r="1135" spans="1:3">
      <c r="A1135"/>
      <c r="C1135"/>
    </row>
    <row r="1136" spans="1:3">
      <c r="A1136"/>
      <c r="C1136"/>
    </row>
    <row r="1137" spans="1:3">
      <c r="A1137"/>
      <c r="C1137"/>
    </row>
    <row r="1138" spans="1:3">
      <c r="A1138"/>
      <c r="C1138"/>
    </row>
    <row r="1139" spans="1:3">
      <c r="A1139"/>
      <c r="C1139"/>
    </row>
    <row r="1140" spans="1:3">
      <c r="A1140"/>
      <c r="C1140"/>
    </row>
    <row r="1141" spans="1:3">
      <c r="A1141"/>
      <c r="C1141"/>
    </row>
    <row r="1142" spans="1:3">
      <c r="A1142"/>
      <c r="C1142"/>
    </row>
    <row r="1143" spans="1:3">
      <c r="A1143"/>
      <c r="C1143"/>
    </row>
    <row r="1144" spans="1:3">
      <c r="A1144"/>
      <c r="C1144"/>
    </row>
    <row r="1145" spans="1:3">
      <c r="A1145"/>
      <c r="C1145"/>
    </row>
    <row r="1146" spans="1:3">
      <c r="A1146"/>
      <c r="C1146"/>
    </row>
    <row r="1147" spans="1:3">
      <c r="A1147"/>
      <c r="C1147"/>
    </row>
    <row r="1148" spans="1:3">
      <c r="A1148"/>
      <c r="C1148"/>
    </row>
    <row r="1149" spans="1:3">
      <c r="A1149"/>
      <c r="C1149"/>
    </row>
    <row r="1150" spans="1:3">
      <c r="A1150"/>
      <c r="C1150"/>
    </row>
    <row r="1151" spans="1:3">
      <c r="A1151"/>
      <c r="C1151"/>
    </row>
    <row r="1152" spans="1:3">
      <c r="A1152"/>
      <c r="C1152"/>
    </row>
    <row r="1153" spans="1:3">
      <c r="A1153"/>
      <c r="C1153"/>
    </row>
    <row r="1154" spans="1:3">
      <c r="A1154"/>
      <c r="C1154"/>
    </row>
    <row r="1155" spans="1:3">
      <c r="A1155"/>
      <c r="C1155"/>
    </row>
    <row r="1156" spans="1:3">
      <c r="A1156"/>
      <c r="C1156"/>
    </row>
    <row r="1157" spans="1:3">
      <c r="A1157"/>
      <c r="C1157"/>
    </row>
    <row r="1158" spans="1:3">
      <c r="A1158"/>
      <c r="C1158"/>
    </row>
    <row r="1159" spans="1:3">
      <c r="A1159"/>
      <c r="C1159"/>
    </row>
    <row r="1160" spans="1:3">
      <c r="A1160"/>
      <c r="C1160"/>
    </row>
    <row r="1161" spans="1:3">
      <c r="A1161"/>
      <c r="C1161"/>
    </row>
    <row r="1162" spans="1:3">
      <c r="A1162"/>
      <c r="C1162"/>
    </row>
    <row r="1163" spans="1:3">
      <c r="A1163"/>
      <c r="C1163"/>
    </row>
    <row r="1164" spans="1:3">
      <c r="A1164"/>
      <c r="C1164"/>
    </row>
    <row r="1165" spans="1:3">
      <c r="A1165"/>
      <c r="C1165"/>
    </row>
    <row r="1166" spans="1:3">
      <c r="A1166"/>
      <c r="C1166"/>
    </row>
    <row r="1167" spans="1:3">
      <c r="A1167"/>
      <c r="C1167"/>
    </row>
    <row r="1168" spans="1:3">
      <c r="A1168"/>
      <c r="C1168"/>
    </row>
    <row r="1169" spans="1:3">
      <c r="A1169"/>
      <c r="C1169"/>
    </row>
    <row r="1170" spans="1:3">
      <c r="A1170"/>
      <c r="C1170"/>
    </row>
    <row r="1171" spans="1:3">
      <c r="A1171"/>
      <c r="C1171"/>
    </row>
    <row r="1172" spans="1:3">
      <c r="A1172"/>
      <c r="C1172"/>
    </row>
    <row r="1173" spans="1:3">
      <c r="A1173"/>
      <c r="C1173"/>
    </row>
    <row r="1174" spans="1:3">
      <c r="A1174"/>
      <c r="C1174"/>
    </row>
    <row r="1175" spans="1:3">
      <c r="A1175"/>
      <c r="C1175"/>
    </row>
    <row r="1176" spans="1:3">
      <c r="A1176"/>
      <c r="C1176"/>
    </row>
    <row r="1177" spans="1:3">
      <c r="A1177"/>
      <c r="C1177"/>
    </row>
    <row r="1178" spans="1:3">
      <c r="A1178"/>
      <c r="C1178"/>
    </row>
    <row r="1179" spans="1:3">
      <c r="A1179"/>
      <c r="C1179"/>
    </row>
    <row r="1180" spans="1:3">
      <c r="A1180"/>
      <c r="C1180"/>
    </row>
    <row r="1181" spans="1:3">
      <c r="A1181"/>
      <c r="C1181"/>
    </row>
    <row r="1182" spans="1:3">
      <c r="A1182"/>
      <c r="C1182"/>
    </row>
    <row r="1183" spans="1:3">
      <c r="A1183"/>
      <c r="C1183"/>
    </row>
    <row r="1184" spans="1:3">
      <c r="A1184"/>
      <c r="C1184"/>
    </row>
    <row r="1185" spans="1:3">
      <c r="A1185"/>
      <c r="C1185"/>
    </row>
    <row r="1186" spans="1:3">
      <c r="A1186"/>
      <c r="C1186"/>
    </row>
    <row r="1187" spans="1:3">
      <c r="A1187"/>
      <c r="C1187"/>
    </row>
    <row r="1188" spans="1:3">
      <c r="A1188"/>
      <c r="C1188"/>
    </row>
    <row r="1189" spans="1:3">
      <c r="A1189"/>
      <c r="C1189"/>
    </row>
    <row r="1190" spans="1:3">
      <c r="A1190"/>
      <c r="C1190"/>
    </row>
    <row r="1191" spans="1:3">
      <c r="A1191"/>
      <c r="C1191"/>
    </row>
    <row r="1192" spans="1:3">
      <c r="A1192"/>
      <c r="C1192"/>
    </row>
    <row r="1193" spans="1:3">
      <c r="A1193"/>
      <c r="C1193"/>
    </row>
    <row r="1194" spans="1:3">
      <c r="A1194"/>
      <c r="C1194"/>
    </row>
    <row r="1195" spans="1:3">
      <c r="A1195"/>
      <c r="C1195"/>
    </row>
    <row r="1196" spans="1:3">
      <c r="A1196"/>
      <c r="C1196"/>
    </row>
    <row r="1197" spans="1:3">
      <c r="A1197"/>
      <c r="C1197"/>
    </row>
    <row r="1198" spans="1:3">
      <c r="A1198"/>
      <c r="C1198"/>
    </row>
    <row r="1199" spans="1:3">
      <c r="A1199"/>
      <c r="C1199"/>
    </row>
    <row r="1200" spans="1:3">
      <c r="A1200"/>
      <c r="C1200"/>
    </row>
    <row r="1201" spans="1:3">
      <c r="A1201"/>
      <c r="C1201"/>
    </row>
    <row r="1202" spans="1:3">
      <c r="A1202"/>
      <c r="C1202"/>
    </row>
    <row r="1203" spans="1:3">
      <c r="A1203"/>
      <c r="C1203"/>
    </row>
    <row r="1204" spans="1:3">
      <c r="A1204"/>
      <c r="C1204"/>
    </row>
    <row r="1205" spans="1:3">
      <c r="A1205"/>
      <c r="C1205"/>
    </row>
    <row r="1206" spans="1:3">
      <c r="A1206"/>
      <c r="C1206"/>
    </row>
    <row r="1207" spans="1:3">
      <c r="A1207"/>
      <c r="C1207"/>
    </row>
    <row r="1208" spans="1:3">
      <c r="A1208"/>
      <c r="C1208"/>
    </row>
    <row r="1209" spans="1:3">
      <c r="A1209"/>
      <c r="C1209"/>
    </row>
    <row r="1210" spans="1:3">
      <c r="A1210"/>
      <c r="C1210"/>
    </row>
    <row r="1211" spans="1:3">
      <c r="A1211"/>
      <c r="C1211"/>
    </row>
    <row r="1212" spans="1:3">
      <c r="A1212"/>
      <c r="C1212"/>
    </row>
    <row r="1213" spans="1:3">
      <c r="A1213"/>
      <c r="C1213"/>
    </row>
    <row r="1214" spans="1:3">
      <c r="A1214"/>
      <c r="C1214"/>
    </row>
    <row r="1215" spans="1:3">
      <c r="A1215"/>
      <c r="C1215"/>
    </row>
    <row r="1216" spans="1:3">
      <c r="A1216"/>
      <c r="C1216"/>
    </row>
    <row r="1217" spans="1:3">
      <c r="A1217"/>
      <c r="C1217"/>
    </row>
    <row r="1218" spans="1:3">
      <c r="A1218"/>
      <c r="C1218"/>
    </row>
    <row r="1219" spans="1:3">
      <c r="A1219"/>
      <c r="C1219"/>
    </row>
    <row r="1220" spans="1:3">
      <c r="A1220"/>
      <c r="C1220"/>
    </row>
    <row r="1221" spans="1:3">
      <c r="A1221"/>
      <c r="C1221"/>
    </row>
    <row r="1222" spans="1:3">
      <c r="A1222"/>
      <c r="C1222"/>
    </row>
    <row r="1223" spans="1:3">
      <c r="A1223"/>
      <c r="C1223"/>
    </row>
    <row r="1224" spans="1:3">
      <c r="A1224"/>
      <c r="C1224"/>
    </row>
    <row r="1225" spans="1:3">
      <c r="A1225"/>
      <c r="C1225"/>
    </row>
    <row r="1226" spans="1:3">
      <c r="A1226"/>
      <c r="C1226"/>
    </row>
    <row r="1227" spans="1:3">
      <c r="A1227"/>
      <c r="C1227"/>
    </row>
    <row r="1228" spans="1:3">
      <c r="A1228"/>
      <c r="C1228"/>
    </row>
    <row r="1229" spans="1:3">
      <c r="A1229"/>
      <c r="C1229"/>
    </row>
    <row r="1230" spans="1:3">
      <c r="A1230"/>
      <c r="C1230"/>
    </row>
    <row r="1231" spans="1:3">
      <c r="A1231"/>
      <c r="C1231"/>
    </row>
    <row r="1232" spans="1:3">
      <c r="A1232"/>
      <c r="C1232"/>
    </row>
    <row r="1233" spans="1:3">
      <c r="A1233"/>
      <c r="C1233"/>
    </row>
    <row r="1234" spans="1:3">
      <c r="A1234"/>
      <c r="C1234"/>
    </row>
    <row r="1235" spans="1:3">
      <c r="A1235"/>
      <c r="C1235"/>
    </row>
    <row r="1236" spans="1:3">
      <c r="A1236"/>
      <c r="C1236"/>
    </row>
    <row r="1237" spans="1:3">
      <c r="A1237"/>
      <c r="C1237"/>
    </row>
    <row r="1238" spans="1:3">
      <c r="A1238"/>
      <c r="C1238"/>
    </row>
    <row r="1239" spans="1:3">
      <c r="A1239"/>
      <c r="C1239"/>
    </row>
    <row r="1240" spans="1:3">
      <c r="A1240"/>
      <c r="C1240"/>
    </row>
    <row r="1241" spans="1:3">
      <c r="A1241"/>
      <c r="C1241"/>
    </row>
    <row r="1242" spans="1:3">
      <c r="A1242"/>
      <c r="C1242"/>
    </row>
    <row r="1243" spans="1:3">
      <c r="A1243"/>
      <c r="C1243"/>
    </row>
    <row r="1244" spans="1:3">
      <c r="A1244"/>
      <c r="C1244"/>
    </row>
    <row r="1245" spans="1:3">
      <c r="A1245"/>
      <c r="C1245"/>
    </row>
    <row r="1246" spans="1:3">
      <c r="A1246"/>
      <c r="C1246"/>
    </row>
    <row r="1247" spans="1:3">
      <c r="A1247"/>
      <c r="C1247"/>
    </row>
    <row r="1248" spans="1:3">
      <c r="A1248"/>
      <c r="C1248"/>
    </row>
    <row r="1249" spans="1:3">
      <c r="A1249"/>
      <c r="C1249"/>
    </row>
    <row r="1250" spans="1:3">
      <c r="A1250"/>
      <c r="C1250"/>
    </row>
    <row r="1251" spans="1:3">
      <c r="A1251"/>
      <c r="C1251"/>
    </row>
    <row r="1252" spans="1:3">
      <c r="A1252"/>
      <c r="C1252"/>
    </row>
    <row r="1253" spans="1:3">
      <c r="A1253"/>
      <c r="C1253"/>
    </row>
    <row r="1254" spans="1:3">
      <c r="A1254"/>
      <c r="C1254"/>
    </row>
    <row r="1255" spans="1:3">
      <c r="A1255"/>
      <c r="C1255"/>
    </row>
    <row r="1256" spans="1:3">
      <c r="A1256"/>
      <c r="C1256"/>
    </row>
    <row r="1257" spans="1:3">
      <c r="A1257"/>
      <c r="C1257"/>
    </row>
    <row r="1258" spans="1:3">
      <c r="A1258"/>
      <c r="C1258"/>
    </row>
    <row r="1259" spans="1:3">
      <c r="A1259"/>
      <c r="C1259"/>
    </row>
    <row r="1260" spans="1:3">
      <c r="A1260"/>
      <c r="C1260"/>
    </row>
    <row r="1261" spans="1:3">
      <c r="A1261"/>
      <c r="C1261"/>
    </row>
    <row r="1262" spans="1:3">
      <c r="A1262"/>
      <c r="C1262"/>
    </row>
    <row r="1263" spans="1:3">
      <c r="A1263"/>
      <c r="C1263"/>
    </row>
    <row r="1264" spans="1:3">
      <c r="A1264"/>
      <c r="C1264"/>
    </row>
    <row r="1265" spans="1:3">
      <c r="A1265"/>
      <c r="C1265"/>
    </row>
    <row r="1266" spans="1:3">
      <c r="A1266"/>
      <c r="C1266"/>
    </row>
    <row r="1267" spans="1:3">
      <c r="A1267"/>
      <c r="C1267"/>
    </row>
    <row r="1268" spans="1:3">
      <c r="A1268"/>
      <c r="C1268"/>
    </row>
    <row r="1269" spans="1:3">
      <c r="A1269"/>
      <c r="C1269"/>
    </row>
    <row r="1270" spans="1:3">
      <c r="A1270"/>
      <c r="C1270"/>
    </row>
    <row r="1271" spans="1:3">
      <c r="A1271"/>
      <c r="C1271"/>
    </row>
    <row r="1272" spans="1:3">
      <c r="A1272"/>
      <c r="C1272"/>
    </row>
    <row r="1273" spans="1:3">
      <c r="A1273"/>
      <c r="C1273"/>
    </row>
    <row r="1274" spans="1:3">
      <c r="A1274"/>
      <c r="C1274"/>
    </row>
    <row r="1275" spans="1:3">
      <c r="A1275"/>
      <c r="C1275"/>
    </row>
    <row r="1276" spans="1:3">
      <c r="A1276"/>
      <c r="C1276"/>
    </row>
    <row r="1277" spans="1:3">
      <c r="A1277"/>
      <c r="C1277"/>
    </row>
    <row r="1278" spans="1:3">
      <c r="A1278"/>
      <c r="C1278"/>
    </row>
    <row r="1279" spans="1:3">
      <c r="A1279"/>
      <c r="C1279"/>
    </row>
    <row r="1280" spans="1:3">
      <c r="A1280"/>
      <c r="C1280"/>
    </row>
    <row r="1281" spans="1:3">
      <c r="A1281"/>
      <c r="C1281"/>
    </row>
    <row r="1282" spans="1:3">
      <c r="A1282"/>
      <c r="C1282"/>
    </row>
    <row r="1283" spans="1:3">
      <c r="A1283"/>
      <c r="C1283"/>
    </row>
    <row r="1284" spans="1:3">
      <c r="A1284"/>
      <c r="C1284"/>
    </row>
    <row r="1285" spans="1:3">
      <c r="A1285"/>
      <c r="C1285"/>
    </row>
    <row r="1286" spans="1:3">
      <c r="A1286"/>
      <c r="C1286"/>
    </row>
    <row r="1287" spans="1:3">
      <c r="A1287"/>
      <c r="C1287"/>
    </row>
    <row r="1288" spans="1:3">
      <c r="A1288"/>
      <c r="C1288"/>
    </row>
    <row r="1289" spans="1:3">
      <c r="A1289"/>
      <c r="C1289"/>
    </row>
    <row r="1290" spans="1:3">
      <c r="A1290"/>
      <c r="C1290"/>
    </row>
    <row r="1291" spans="1:3">
      <c r="A1291"/>
      <c r="C1291"/>
    </row>
    <row r="1292" spans="1:3">
      <c r="A1292"/>
      <c r="C1292"/>
    </row>
    <row r="1293" spans="1:3">
      <c r="A1293"/>
      <c r="C1293"/>
    </row>
    <row r="1294" spans="1:3">
      <c r="A1294"/>
      <c r="C1294"/>
    </row>
    <row r="1295" spans="1:3">
      <c r="A1295"/>
      <c r="C1295"/>
    </row>
    <row r="1296" spans="1:3">
      <c r="A1296"/>
      <c r="C1296"/>
    </row>
    <row r="1297" spans="1:3">
      <c r="A1297"/>
      <c r="C1297"/>
    </row>
    <row r="1298" spans="1:3">
      <c r="A1298"/>
      <c r="C1298"/>
    </row>
    <row r="1299" spans="1:3">
      <c r="A1299"/>
      <c r="C1299"/>
    </row>
    <row r="1300" spans="1:3">
      <c r="A1300"/>
      <c r="C1300"/>
    </row>
    <row r="1301" spans="1:3">
      <c r="A1301"/>
      <c r="C1301"/>
    </row>
    <row r="1302" spans="1:3">
      <c r="A1302"/>
      <c r="C1302"/>
    </row>
    <row r="1303" spans="1:3">
      <c r="A1303"/>
      <c r="C1303"/>
    </row>
    <row r="1304" spans="1:3">
      <c r="A1304"/>
      <c r="C1304"/>
    </row>
    <row r="1305" spans="1:3">
      <c r="A1305"/>
      <c r="C1305"/>
    </row>
    <row r="1306" spans="1:3">
      <c r="A1306"/>
      <c r="C1306"/>
    </row>
    <row r="1307" spans="1:3">
      <c r="A1307"/>
      <c r="C1307"/>
    </row>
    <row r="1308" spans="1:3">
      <c r="A1308"/>
      <c r="C1308"/>
    </row>
    <row r="1309" spans="1:3">
      <c r="A1309"/>
      <c r="C1309"/>
    </row>
    <row r="1310" spans="1:3">
      <c r="C1310"/>
    </row>
    <row r="1311" spans="1:3">
      <c r="C1311"/>
    </row>
    <row r="1312" spans="1:3">
      <c r="C1312"/>
    </row>
    <row r="1313" spans="3:3">
      <c r="C1313"/>
    </row>
    <row r="1314" spans="3:3">
      <c r="C1314"/>
    </row>
    <row r="1315" spans="3:3">
      <c r="C1315"/>
    </row>
    <row r="1316" spans="3:3">
      <c r="C1316"/>
    </row>
    <row r="1317" spans="3:3">
      <c r="C1317"/>
    </row>
    <row r="1318" spans="3:3">
      <c r="C1318"/>
    </row>
    <row r="1319" spans="3:3">
      <c r="C1319"/>
    </row>
    <row r="1320" spans="3:3">
      <c r="C1320"/>
    </row>
    <row r="1321" spans="3:3">
      <c r="C1321"/>
    </row>
    <row r="1322" spans="3:3">
      <c r="C1322"/>
    </row>
    <row r="1323" spans="3:3">
      <c r="C1323"/>
    </row>
    <row r="1324" spans="3:3">
      <c r="C1324"/>
    </row>
    <row r="1325" spans="3:3">
      <c r="C1325"/>
    </row>
    <row r="1326" spans="3:3">
      <c r="C1326"/>
    </row>
    <row r="1327" spans="3:3">
      <c r="C1327"/>
    </row>
    <row r="1328" spans="3:3">
      <c r="C1328"/>
    </row>
    <row r="1329" spans="3:3">
      <c r="C1329"/>
    </row>
    <row r="1330" spans="3:3">
      <c r="C1330"/>
    </row>
    <row r="1331" spans="3:3">
      <c r="C1331"/>
    </row>
    <row r="1332" spans="3:3">
      <c r="C1332"/>
    </row>
    <row r="1333" spans="3:3">
      <c r="C1333"/>
    </row>
    <row r="1334" spans="3:3">
      <c r="C1334"/>
    </row>
    <row r="1335" spans="3:3">
      <c r="C1335"/>
    </row>
    <row r="1336" spans="3:3">
      <c r="C1336"/>
    </row>
    <row r="1337" spans="3:3">
      <c r="C1337"/>
    </row>
    <row r="1338" spans="3:3">
      <c r="C1338"/>
    </row>
    <row r="1339" spans="3:3">
      <c r="C1339"/>
    </row>
    <row r="1340" spans="3:3">
      <c r="C1340"/>
    </row>
    <row r="1341" spans="3:3">
      <c r="C1341"/>
    </row>
    <row r="1342" spans="3:3">
      <c r="C1342"/>
    </row>
    <row r="1343" spans="3:3">
      <c r="C1343"/>
    </row>
    <row r="1344" spans="3:3">
      <c r="C1344"/>
    </row>
    <row r="1345" spans="3:3">
      <c r="C1345"/>
    </row>
    <row r="1346" spans="3:3">
      <c r="C1346"/>
    </row>
    <row r="1347" spans="3:3">
      <c r="C1347"/>
    </row>
    <row r="1348" spans="3:3">
      <c r="C1348"/>
    </row>
    <row r="1349" spans="3:3">
      <c r="C1349"/>
    </row>
    <row r="1350" spans="3:3">
      <c r="C1350"/>
    </row>
    <row r="1351" spans="3:3">
      <c r="C1351"/>
    </row>
    <row r="1352" spans="3:3">
      <c r="C1352"/>
    </row>
    <row r="1353" spans="3:3">
      <c r="C1353"/>
    </row>
    <row r="1354" spans="3:3">
      <c r="C1354"/>
    </row>
    <row r="1355" spans="3:3">
      <c r="C1355"/>
    </row>
    <row r="1356" spans="3:3">
      <c r="C1356"/>
    </row>
    <row r="1357" spans="3:3">
      <c r="C1357"/>
    </row>
    <row r="1358" spans="3:3">
      <c r="C1358"/>
    </row>
    <row r="1359" spans="3:3">
      <c r="C1359"/>
    </row>
    <row r="1360" spans="3:3">
      <c r="C1360"/>
    </row>
    <row r="1361" spans="3:3">
      <c r="C1361"/>
    </row>
    <row r="1362" spans="3:3">
      <c r="C1362"/>
    </row>
    <row r="1363" spans="3:3">
      <c r="C1363"/>
    </row>
    <row r="1364" spans="3:3">
      <c r="C1364"/>
    </row>
    <row r="1365" spans="3:3">
      <c r="C1365"/>
    </row>
    <row r="1366" spans="3:3">
      <c r="C1366"/>
    </row>
    <row r="1367" spans="3:3">
      <c r="C1367"/>
    </row>
    <row r="1368" spans="3:3">
      <c r="C1368"/>
    </row>
    <row r="1369" spans="3:3">
      <c r="C1369"/>
    </row>
    <row r="1370" spans="3:3">
      <c r="C1370"/>
    </row>
    <row r="1371" spans="3:3">
      <c r="C1371"/>
    </row>
    <row r="1372" spans="3:3">
      <c r="C1372"/>
    </row>
    <row r="1373" spans="3:3">
      <c r="C1373"/>
    </row>
    <row r="1374" spans="3:3">
      <c r="C1374"/>
    </row>
    <row r="1375" spans="3:3">
      <c r="C1375"/>
    </row>
    <row r="1376" spans="3:3">
      <c r="C1376"/>
    </row>
    <row r="1377" spans="3:3">
      <c r="C1377"/>
    </row>
    <row r="1378" spans="3:3">
      <c r="C1378"/>
    </row>
    <row r="1379" spans="3:3">
      <c r="C1379"/>
    </row>
    <row r="1380" spans="3:3">
      <c r="C1380"/>
    </row>
    <row r="1381" spans="3:3">
      <c r="C1381"/>
    </row>
    <row r="1382" spans="3:3">
      <c r="C1382"/>
    </row>
    <row r="1383" spans="3:3">
      <c r="C1383"/>
    </row>
    <row r="1384" spans="3:3">
      <c r="C1384"/>
    </row>
    <row r="1385" spans="3:3">
      <c r="C1385"/>
    </row>
    <row r="1386" spans="3:3">
      <c r="C1386"/>
    </row>
    <row r="1387" spans="3:3">
      <c r="C1387"/>
    </row>
    <row r="1388" spans="3:3">
      <c r="C1388"/>
    </row>
    <row r="1389" spans="3:3">
      <c r="C1389"/>
    </row>
    <row r="1390" spans="3:3">
      <c r="C1390"/>
    </row>
    <row r="1391" spans="3:3">
      <c r="C1391"/>
    </row>
    <row r="1392" spans="3:3">
      <c r="C1392"/>
    </row>
    <row r="1393" spans="3:3">
      <c r="C1393"/>
    </row>
    <row r="1394" spans="3:3">
      <c r="C1394"/>
    </row>
    <row r="1395" spans="3:3">
      <c r="C1395"/>
    </row>
    <row r="1396" spans="3:3">
      <c r="C1396"/>
    </row>
    <row r="1397" spans="3:3">
      <c r="C1397"/>
    </row>
    <row r="1398" spans="3:3">
      <c r="C1398"/>
    </row>
    <row r="1399" spans="3:3">
      <c r="C1399"/>
    </row>
    <row r="1400" spans="3:3">
      <c r="C1400"/>
    </row>
    <row r="1401" spans="3:3">
      <c r="C1401"/>
    </row>
    <row r="1402" spans="3:3">
      <c r="C1402"/>
    </row>
    <row r="1403" spans="3:3">
      <c r="C1403"/>
    </row>
    <row r="1404" spans="3:3">
      <c r="C1404"/>
    </row>
    <row r="1405" spans="3:3">
      <c r="C1405"/>
    </row>
    <row r="1406" spans="3:3">
      <c r="C1406"/>
    </row>
    <row r="1407" spans="3:3">
      <c r="C1407"/>
    </row>
    <row r="1408" spans="3:3">
      <c r="C1408"/>
    </row>
  </sheetData>
  <sortState ref="A5:I1865">
    <sortCondition ref="A5"/>
  </sortState>
  <mergeCells count="2">
    <mergeCell ref="A2:J2"/>
    <mergeCell ref="A3:J3"/>
  </mergeCells>
  <pageMargins left="0.31496062992125984" right="0.19685039370078741" top="0.35433070866141736" bottom="0.31496062992125984" header="0.31496062992125984" footer="0.23622047244094491"/>
  <pageSetup paperSize="9" scale="10" orientation="landscape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view="pageBreakPreview" zoomScale="82" zoomScaleNormal="100" zoomScaleSheetLayoutView="82" workbookViewId="0">
      <selection activeCell="A3" sqref="A3:XFD9"/>
    </sheetView>
  </sheetViews>
  <sheetFormatPr defaultRowHeight="12.75"/>
  <cols>
    <col min="1" max="1" width="9.140625" style="85"/>
    <col min="2" max="2" width="47.5703125" style="85" customWidth="1"/>
    <col min="3" max="3" width="14.7109375" style="85" bestFit="1" customWidth="1"/>
    <col min="4" max="4" width="12.5703125" style="85" customWidth="1"/>
    <col min="5" max="5" width="29.5703125" style="85" customWidth="1"/>
    <col min="6" max="6" width="10.140625" style="85" customWidth="1"/>
    <col min="7" max="7" width="12.140625" style="85" customWidth="1"/>
    <col min="8" max="8" width="15" style="85" bestFit="1" customWidth="1"/>
    <col min="9" max="9" width="16.85546875" style="85" customWidth="1"/>
    <col min="10" max="10" width="13.140625" style="85" customWidth="1"/>
    <col min="11" max="16384" width="9.140625" style="85"/>
  </cols>
  <sheetData>
    <row r="1" spans="1:10" ht="26.25">
      <c r="A1" s="293" t="s">
        <v>744</v>
      </c>
      <c r="B1" s="293"/>
      <c r="C1" s="293"/>
      <c r="D1" s="293"/>
      <c r="E1" s="293"/>
      <c r="F1" s="293"/>
      <c r="G1" s="293"/>
      <c r="H1" s="293"/>
      <c r="I1" s="293"/>
      <c r="J1" s="293"/>
    </row>
    <row r="2" spans="1:10" ht="43.5" customHeight="1">
      <c r="A2" s="104" t="s">
        <v>106</v>
      </c>
      <c r="B2" s="104" t="s">
        <v>47</v>
      </c>
      <c r="C2" s="104" t="s">
        <v>107</v>
      </c>
      <c r="D2" s="104" t="s">
        <v>108</v>
      </c>
      <c r="E2" s="104" t="s">
        <v>53</v>
      </c>
      <c r="F2" s="104" t="s">
        <v>109</v>
      </c>
      <c r="G2" s="104" t="s">
        <v>110</v>
      </c>
      <c r="H2" s="104" t="s">
        <v>20</v>
      </c>
      <c r="I2" s="104" t="s">
        <v>54</v>
      </c>
      <c r="J2" s="104" t="s">
        <v>99</v>
      </c>
    </row>
    <row r="3" spans="1:10" ht="30" customHeight="1">
      <c r="A3" s="196"/>
      <c r="B3" s="196"/>
      <c r="C3" s="196"/>
      <c r="D3" s="196"/>
      <c r="E3" s="196"/>
      <c r="F3" s="196"/>
      <c r="G3" s="196"/>
      <c r="H3" s="197"/>
      <c r="I3" s="196"/>
      <c r="J3" s="196"/>
    </row>
    <row r="4" spans="1:10" ht="30" customHeight="1">
      <c r="A4" s="196"/>
      <c r="B4" s="196"/>
      <c r="C4" s="196"/>
      <c r="D4" s="196"/>
      <c r="E4" s="196"/>
      <c r="F4" s="196"/>
      <c r="G4" s="196"/>
      <c r="H4" s="197"/>
      <c r="I4" s="196"/>
      <c r="J4" s="196"/>
    </row>
    <row r="5" spans="1:10" ht="30" customHeight="1">
      <c r="A5" s="196"/>
      <c r="B5" s="196"/>
      <c r="C5" s="196"/>
      <c r="D5" s="196"/>
      <c r="E5" s="196"/>
      <c r="F5" s="196"/>
      <c r="G5" s="196"/>
      <c r="H5" s="197"/>
      <c r="I5" s="196"/>
      <c r="J5" s="196"/>
    </row>
    <row r="6" spans="1:10" ht="30" customHeight="1">
      <c r="A6" s="196"/>
      <c r="B6" s="196"/>
      <c r="C6" s="196"/>
      <c r="D6" s="196"/>
      <c r="E6" s="196"/>
      <c r="F6" s="196"/>
      <c r="G6" s="196"/>
      <c r="H6" s="197"/>
      <c r="I6" s="196"/>
      <c r="J6" s="196"/>
    </row>
    <row r="7" spans="1:10" ht="30" customHeight="1">
      <c r="A7" s="196"/>
      <c r="B7" s="196"/>
      <c r="C7" s="196"/>
      <c r="D7" s="196"/>
      <c r="E7" s="196"/>
      <c r="F7" s="196"/>
      <c r="G7" s="196"/>
      <c r="H7" s="197"/>
      <c r="I7" s="196"/>
      <c r="J7" s="196"/>
    </row>
    <row r="8" spans="1:10" ht="30" customHeight="1">
      <c r="A8" s="196"/>
      <c r="B8" s="196"/>
      <c r="C8" s="196"/>
      <c r="D8" s="196"/>
      <c r="E8" s="196"/>
      <c r="F8" s="196"/>
      <c r="G8" s="196"/>
      <c r="H8" s="197"/>
      <c r="I8" s="196"/>
      <c r="J8" s="196"/>
    </row>
    <row r="9" spans="1:10" ht="15">
      <c r="A9" s="196"/>
      <c r="B9" s="196"/>
      <c r="C9" s="196"/>
      <c r="D9" s="196"/>
      <c r="E9" s="196"/>
      <c r="F9" s="196"/>
      <c r="G9" s="196"/>
      <c r="H9" s="197"/>
      <c r="I9" s="196"/>
      <c r="J9" s="196"/>
    </row>
    <row r="10" spans="1:10">
      <c r="A10" s="96"/>
      <c r="B10" s="96"/>
      <c r="C10" s="96"/>
      <c r="D10" s="96"/>
      <c r="E10" s="96"/>
      <c r="F10" s="96"/>
      <c r="G10" s="96"/>
      <c r="H10" s="105">
        <f>SUBTOTAL(9,H3:H9)</f>
        <v>0</v>
      </c>
      <c r="I10" s="96"/>
      <c r="J10" s="96"/>
    </row>
  </sheetData>
  <mergeCells count="1">
    <mergeCell ref="A1:J1"/>
  </mergeCells>
  <pageMargins left="0.70866141732283472" right="0.70866141732283472" top="0.74803149606299213" bottom="0.74803149606299213" header="0.31496062992125984" footer="0.31496062992125984"/>
  <pageSetup paperSize="9" scale="71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54"/>
  <sheetViews>
    <sheetView view="pageBreakPreview" zoomScale="115" zoomScaleNormal="100" zoomScaleSheetLayoutView="115" workbookViewId="0">
      <selection activeCell="B544" sqref="B544"/>
    </sheetView>
  </sheetViews>
  <sheetFormatPr defaultColWidth="63.140625" defaultRowHeight="12"/>
  <cols>
    <col min="1" max="1" width="63.140625" style="57"/>
    <col min="2" max="2" width="25.28515625" style="240" customWidth="1"/>
    <col min="3" max="3" width="15.5703125" style="10" customWidth="1"/>
    <col min="4" max="16384" width="63.140625" style="10"/>
  </cols>
  <sheetData>
    <row r="1" spans="1:3">
      <c r="B1" s="238" t="s">
        <v>4</v>
      </c>
    </row>
    <row r="3" spans="1:3" s="50" customFormat="1" ht="31.5">
      <c r="A3" s="1" t="s">
        <v>344</v>
      </c>
      <c r="B3" s="239"/>
    </row>
    <row r="4" spans="1:3" s="50" customFormat="1" ht="15.75">
      <c r="A4" s="9" t="s">
        <v>478</v>
      </c>
      <c r="B4" s="239"/>
    </row>
    <row r="5" spans="1:3">
      <c r="A5" s="58"/>
      <c r="C5" s="10" t="s">
        <v>256</v>
      </c>
    </row>
    <row r="6" spans="1:3">
      <c r="A6" s="80" t="s">
        <v>0</v>
      </c>
      <c r="B6" s="81" t="s">
        <v>1</v>
      </c>
    </row>
    <row r="7" spans="1:3" ht="22.5">
      <c r="A7" s="168" t="s">
        <v>257</v>
      </c>
      <c r="B7" s="251">
        <v>12194284</v>
      </c>
      <c r="C7" s="10" t="s">
        <v>48</v>
      </c>
    </row>
    <row r="8" spans="1:3">
      <c r="A8" s="169" t="s">
        <v>545</v>
      </c>
      <c r="B8" s="252">
        <v>12194284</v>
      </c>
    </row>
    <row r="9" spans="1:3">
      <c r="A9" s="249" t="s">
        <v>484</v>
      </c>
      <c r="B9" s="253">
        <v>12194284</v>
      </c>
    </row>
    <row r="10" spans="1:3">
      <c r="A10" s="168" t="s">
        <v>258</v>
      </c>
      <c r="B10" s="251">
        <v>109872000</v>
      </c>
    </row>
    <row r="11" spans="1:3">
      <c r="A11" s="169" t="s">
        <v>546</v>
      </c>
      <c r="B11" s="252">
        <v>109872000</v>
      </c>
    </row>
    <row r="12" spans="1:3">
      <c r="A12" s="249" t="s">
        <v>488</v>
      </c>
      <c r="B12" s="253">
        <v>109872000</v>
      </c>
    </row>
    <row r="13" spans="1:3">
      <c r="A13" s="168" t="s">
        <v>323</v>
      </c>
      <c r="B13" s="251">
        <v>36624000</v>
      </c>
    </row>
    <row r="14" spans="1:3">
      <c r="A14" s="169" t="s">
        <v>547</v>
      </c>
      <c r="B14" s="252">
        <v>36624000</v>
      </c>
    </row>
    <row r="15" spans="1:3">
      <c r="A15" s="249" t="s">
        <v>484</v>
      </c>
      <c r="B15" s="253">
        <v>36624000</v>
      </c>
    </row>
    <row r="16" spans="1:3">
      <c r="A16" s="249" t="s">
        <v>485</v>
      </c>
      <c r="B16" s="254"/>
    </row>
    <row r="17" spans="1:2">
      <c r="A17" s="168" t="s">
        <v>407</v>
      </c>
      <c r="B17" s="251">
        <v>56733658027.199997</v>
      </c>
    </row>
    <row r="18" spans="1:2">
      <c r="A18" s="169" t="s">
        <v>548</v>
      </c>
      <c r="B18" s="252">
        <v>16430400000</v>
      </c>
    </row>
    <row r="19" spans="1:2">
      <c r="A19" s="249" t="s">
        <v>481</v>
      </c>
      <c r="B19" s="253">
        <v>1067287977</v>
      </c>
    </row>
    <row r="20" spans="1:2">
      <c r="A20" s="249" t="s">
        <v>482</v>
      </c>
      <c r="B20" s="253">
        <v>3187637943</v>
      </c>
    </row>
    <row r="21" spans="1:2">
      <c r="A21" s="249" t="s">
        <v>480</v>
      </c>
      <c r="B21" s="253">
        <v>7450409379</v>
      </c>
    </row>
    <row r="22" spans="1:2">
      <c r="A22" s="249" t="s">
        <v>483</v>
      </c>
      <c r="B22" s="253">
        <v>4249589463</v>
      </c>
    </row>
    <row r="23" spans="1:2">
      <c r="A23" s="249" t="s">
        <v>484</v>
      </c>
      <c r="B23" s="253">
        <v>475475238</v>
      </c>
    </row>
    <row r="24" spans="1:2">
      <c r="A24" s="249" t="s">
        <v>485</v>
      </c>
      <c r="B24" s="254"/>
    </row>
    <row r="25" spans="1:2">
      <c r="A25" s="169" t="s">
        <v>549</v>
      </c>
      <c r="B25" s="252">
        <v>17579520000</v>
      </c>
    </row>
    <row r="26" spans="1:2">
      <c r="A26" s="249" t="s">
        <v>484</v>
      </c>
      <c r="B26" s="253">
        <v>9686850230.3999996</v>
      </c>
    </row>
    <row r="27" spans="1:2">
      <c r="A27" s="249" t="s">
        <v>485</v>
      </c>
      <c r="B27" s="253">
        <v>7892669769.6000004</v>
      </c>
    </row>
    <row r="28" spans="1:2">
      <c r="A28" s="249" t="s">
        <v>486</v>
      </c>
      <c r="B28" s="254"/>
    </row>
    <row r="29" spans="1:2">
      <c r="A29" s="249" t="s">
        <v>487</v>
      </c>
      <c r="B29" s="254"/>
    </row>
    <row r="30" spans="1:2">
      <c r="A30" s="249" t="s">
        <v>488</v>
      </c>
      <c r="B30" s="254"/>
    </row>
    <row r="31" spans="1:2">
      <c r="A31" s="169" t="s">
        <v>550</v>
      </c>
      <c r="B31" s="252">
        <v>17579520000</v>
      </c>
    </row>
    <row r="32" spans="1:2">
      <c r="A32" s="249" t="s">
        <v>485</v>
      </c>
      <c r="B32" s="253">
        <v>44710579.200000003</v>
      </c>
    </row>
    <row r="33" spans="1:2">
      <c r="A33" s="249" t="s">
        <v>486</v>
      </c>
      <c r="B33" s="253">
        <v>4541452910.3999996</v>
      </c>
    </row>
    <row r="34" spans="1:2">
      <c r="A34" s="249" t="s">
        <v>487</v>
      </c>
      <c r="B34" s="253">
        <v>9097024372.7999992</v>
      </c>
    </row>
    <row r="35" spans="1:2">
      <c r="A35" s="249" t="s">
        <v>488</v>
      </c>
      <c r="B35" s="253">
        <v>3896332137.5999999</v>
      </c>
    </row>
    <row r="36" spans="1:2">
      <c r="A36" s="169" t="s">
        <v>551</v>
      </c>
      <c r="B36" s="252">
        <v>5144218027.1999998</v>
      </c>
    </row>
    <row r="37" spans="1:2">
      <c r="A37" s="249" t="s">
        <v>488</v>
      </c>
      <c r="B37" s="253">
        <v>5144218027.1999998</v>
      </c>
    </row>
    <row r="38" spans="1:2">
      <c r="A38" s="168" t="s">
        <v>408</v>
      </c>
      <c r="B38" s="251">
        <v>6678307136.7200003</v>
      </c>
    </row>
    <row r="39" spans="1:2">
      <c r="A39" s="169" t="s">
        <v>409</v>
      </c>
      <c r="B39" s="255"/>
    </row>
    <row r="40" spans="1:2">
      <c r="A40" s="249" t="s">
        <v>481</v>
      </c>
      <c r="B40" s="254"/>
    </row>
    <row r="41" spans="1:2">
      <c r="A41" s="169" t="s">
        <v>410</v>
      </c>
      <c r="B41" s="255"/>
    </row>
    <row r="42" spans="1:2">
      <c r="A42" s="249" t="s">
        <v>481</v>
      </c>
      <c r="B42" s="254"/>
    </row>
    <row r="43" spans="1:2">
      <c r="A43" s="169" t="s">
        <v>552</v>
      </c>
      <c r="B43" s="252">
        <v>1066382464.74</v>
      </c>
    </row>
    <row r="44" spans="1:2">
      <c r="A44" s="249" t="s">
        <v>481</v>
      </c>
      <c r="B44" s="253">
        <v>1066382464.74</v>
      </c>
    </row>
    <row r="45" spans="1:2">
      <c r="A45" s="249" t="s">
        <v>480</v>
      </c>
      <c r="B45" s="254"/>
    </row>
    <row r="46" spans="1:2">
      <c r="A46" s="169" t="s">
        <v>553</v>
      </c>
      <c r="B46" s="252">
        <v>1067226898.84</v>
      </c>
    </row>
    <row r="47" spans="1:2">
      <c r="A47" s="249" t="s">
        <v>481</v>
      </c>
      <c r="B47" s="253">
        <v>1067226898.84</v>
      </c>
    </row>
    <row r="48" spans="1:2">
      <c r="A48" s="249" t="s">
        <v>484</v>
      </c>
      <c r="B48" s="254"/>
    </row>
    <row r="49" spans="1:2">
      <c r="A49" s="249" t="s">
        <v>487</v>
      </c>
      <c r="B49" s="254"/>
    </row>
    <row r="50" spans="1:2">
      <c r="A50" s="249" t="s">
        <v>488</v>
      </c>
      <c r="B50" s="254"/>
    </row>
    <row r="51" spans="1:2">
      <c r="A51" s="169" t="s">
        <v>554</v>
      </c>
      <c r="B51" s="252">
        <v>1141873213.5</v>
      </c>
    </row>
    <row r="52" spans="1:2">
      <c r="A52" s="249" t="s">
        <v>480</v>
      </c>
      <c r="B52" s="253">
        <v>1141873213.5</v>
      </c>
    </row>
    <row r="53" spans="1:2">
      <c r="A53" s="249" t="s">
        <v>485</v>
      </c>
      <c r="B53" s="254"/>
    </row>
    <row r="54" spans="1:2">
      <c r="A54" s="249" t="s">
        <v>488</v>
      </c>
      <c r="B54" s="254"/>
    </row>
    <row r="55" spans="1:2">
      <c r="A55" s="169" t="s">
        <v>555</v>
      </c>
      <c r="B55" s="252">
        <v>1140521502.5799999</v>
      </c>
    </row>
    <row r="56" spans="1:2">
      <c r="A56" s="249" t="s">
        <v>480</v>
      </c>
      <c r="B56" s="253">
        <v>1140521502.5799999</v>
      </c>
    </row>
    <row r="57" spans="1:2">
      <c r="A57" s="249" t="s">
        <v>486</v>
      </c>
      <c r="B57" s="254"/>
    </row>
    <row r="58" spans="1:2">
      <c r="A58" s="249" t="s">
        <v>488</v>
      </c>
      <c r="B58" s="254"/>
    </row>
    <row r="59" spans="1:2">
      <c r="A59" s="169" t="s">
        <v>556</v>
      </c>
      <c r="B59" s="252">
        <v>1135141201.1900001</v>
      </c>
    </row>
    <row r="60" spans="1:2">
      <c r="A60" s="249" t="s">
        <v>487</v>
      </c>
      <c r="B60" s="253">
        <v>1135141201.1900001</v>
      </c>
    </row>
    <row r="61" spans="1:2">
      <c r="A61" s="249" t="s">
        <v>488</v>
      </c>
      <c r="B61" s="254"/>
    </row>
    <row r="62" spans="1:2">
      <c r="A62" s="169" t="s">
        <v>557</v>
      </c>
      <c r="B62" s="252">
        <v>1127161855.8699999</v>
      </c>
    </row>
    <row r="63" spans="1:2">
      <c r="A63" s="249" t="s">
        <v>488</v>
      </c>
      <c r="B63" s="253">
        <v>1127161855.8699999</v>
      </c>
    </row>
    <row r="64" spans="1:2">
      <c r="A64" s="168" t="s">
        <v>411</v>
      </c>
      <c r="B64" s="251">
        <v>35449855</v>
      </c>
    </row>
    <row r="65" spans="1:2">
      <c r="A65" s="169" t="s">
        <v>558</v>
      </c>
      <c r="B65" s="252">
        <v>17132855</v>
      </c>
    </row>
    <row r="66" spans="1:2">
      <c r="A66" s="249" t="s">
        <v>482</v>
      </c>
      <c r="B66" s="253">
        <v>17132855</v>
      </c>
    </row>
    <row r="67" spans="1:2">
      <c r="A67" s="249" t="s">
        <v>480</v>
      </c>
      <c r="B67" s="254"/>
    </row>
    <row r="68" spans="1:2">
      <c r="A68" s="169" t="s">
        <v>559</v>
      </c>
      <c r="B68" s="252">
        <v>18317000</v>
      </c>
    </row>
    <row r="69" spans="1:2">
      <c r="A69" s="249" t="s">
        <v>485</v>
      </c>
      <c r="B69" s="253">
        <v>18317000</v>
      </c>
    </row>
    <row r="70" spans="1:2">
      <c r="A70" s="168" t="s">
        <v>259</v>
      </c>
      <c r="B70" s="251">
        <v>61050000</v>
      </c>
    </row>
    <row r="71" spans="1:2">
      <c r="A71" s="169" t="s">
        <v>560</v>
      </c>
      <c r="B71" s="252">
        <v>30550000</v>
      </c>
    </row>
    <row r="72" spans="1:2">
      <c r="A72" s="249" t="s">
        <v>480</v>
      </c>
      <c r="B72" s="253">
        <v>30550000</v>
      </c>
    </row>
    <row r="73" spans="1:2">
      <c r="A73" s="169" t="s">
        <v>561</v>
      </c>
      <c r="B73" s="252">
        <v>30500000</v>
      </c>
    </row>
    <row r="74" spans="1:2">
      <c r="A74" s="249" t="s">
        <v>484</v>
      </c>
      <c r="B74" s="253">
        <v>30500000</v>
      </c>
    </row>
    <row r="75" spans="1:2">
      <c r="A75" s="168" t="s">
        <v>260</v>
      </c>
      <c r="B75" s="251">
        <v>18312000</v>
      </c>
    </row>
    <row r="76" spans="1:2">
      <c r="A76" s="169" t="s">
        <v>562</v>
      </c>
      <c r="B76" s="252">
        <v>18312000</v>
      </c>
    </row>
    <row r="77" spans="1:2">
      <c r="A77" s="249" t="s">
        <v>485</v>
      </c>
      <c r="B77" s="253">
        <v>18312000</v>
      </c>
    </row>
    <row r="78" spans="1:2">
      <c r="A78" s="168" t="s">
        <v>261</v>
      </c>
      <c r="B78" s="251">
        <v>3009899200</v>
      </c>
    </row>
    <row r="79" spans="1:2">
      <c r="A79" s="169" t="s">
        <v>563</v>
      </c>
      <c r="B79" s="252">
        <v>1882641600</v>
      </c>
    </row>
    <row r="80" spans="1:2">
      <c r="A80" s="249" t="s">
        <v>481</v>
      </c>
      <c r="B80" s="253">
        <v>82572000</v>
      </c>
    </row>
    <row r="81" spans="1:2">
      <c r="A81" s="249" t="s">
        <v>482</v>
      </c>
      <c r="B81" s="253">
        <v>88076800</v>
      </c>
    </row>
    <row r="82" spans="1:2">
      <c r="A82" s="249" t="s">
        <v>480</v>
      </c>
      <c r="B82" s="253">
        <v>495432000</v>
      </c>
    </row>
    <row r="83" spans="1:2">
      <c r="A83" s="249" t="s">
        <v>483</v>
      </c>
      <c r="B83" s="253">
        <v>55048000</v>
      </c>
    </row>
    <row r="84" spans="1:2">
      <c r="A84" s="249" t="s">
        <v>484</v>
      </c>
      <c r="B84" s="253">
        <v>110096000</v>
      </c>
    </row>
    <row r="85" spans="1:2">
      <c r="A85" s="249" t="s">
        <v>485</v>
      </c>
      <c r="B85" s="253">
        <v>368821600</v>
      </c>
    </row>
    <row r="86" spans="1:2">
      <c r="A86" s="249" t="s">
        <v>486</v>
      </c>
      <c r="B86" s="253">
        <v>27524000</v>
      </c>
    </row>
    <row r="87" spans="1:2">
      <c r="A87" s="249" t="s">
        <v>487</v>
      </c>
      <c r="B87" s="253">
        <v>302764000</v>
      </c>
    </row>
    <row r="88" spans="1:2">
      <c r="A88" s="249" t="s">
        <v>488</v>
      </c>
      <c r="B88" s="253">
        <v>352307200</v>
      </c>
    </row>
    <row r="89" spans="1:2">
      <c r="A89" s="169" t="s">
        <v>564</v>
      </c>
      <c r="B89" s="252">
        <v>1127257600</v>
      </c>
    </row>
    <row r="90" spans="1:2">
      <c r="A90" s="249" t="s">
        <v>480</v>
      </c>
      <c r="B90" s="253">
        <v>667777600</v>
      </c>
    </row>
    <row r="91" spans="1:2">
      <c r="A91" s="249" t="s">
        <v>485</v>
      </c>
      <c r="B91" s="253">
        <v>459480000</v>
      </c>
    </row>
    <row r="92" spans="1:2">
      <c r="A92" s="168" t="s">
        <v>340</v>
      </c>
      <c r="B92" s="251">
        <v>4901120</v>
      </c>
    </row>
    <row r="93" spans="1:2">
      <c r="A93" s="169" t="s">
        <v>412</v>
      </c>
      <c r="B93" s="252">
        <v>4901120</v>
      </c>
    </row>
    <row r="94" spans="1:2">
      <c r="A94" s="249" t="s">
        <v>480</v>
      </c>
      <c r="B94" s="253">
        <v>1837920</v>
      </c>
    </row>
    <row r="95" spans="1:2">
      <c r="A95" s="249" t="s">
        <v>485</v>
      </c>
      <c r="B95" s="253">
        <v>1225280</v>
      </c>
    </row>
    <row r="96" spans="1:2">
      <c r="A96" s="249" t="s">
        <v>486</v>
      </c>
      <c r="B96" s="254"/>
    </row>
    <row r="97" spans="1:2">
      <c r="A97" s="249" t="s">
        <v>488</v>
      </c>
      <c r="B97" s="253">
        <v>1837920</v>
      </c>
    </row>
    <row r="98" spans="1:2">
      <c r="A98" s="168" t="s">
        <v>565</v>
      </c>
      <c r="B98" s="251">
        <v>2791176795.1999998</v>
      </c>
    </row>
    <row r="99" spans="1:2">
      <c r="A99" s="169" t="s">
        <v>566</v>
      </c>
      <c r="B99" s="252">
        <v>2791176795.1999998</v>
      </c>
    </row>
    <row r="100" spans="1:2">
      <c r="A100" s="249" t="s">
        <v>484</v>
      </c>
      <c r="B100" s="253">
        <v>2791176795.1999998</v>
      </c>
    </row>
    <row r="101" spans="1:2">
      <c r="A101" s="249" t="s">
        <v>485</v>
      </c>
      <c r="B101" s="254"/>
    </row>
    <row r="102" spans="1:2">
      <c r="A102" s="249" t="s">
        <v>488</v>
      </c>
      <c r="B102" s="254"/>
    </row>
    <row r="103" spans="1:2">
      <c r="A103" s="168" t="s">
        <v>567</v>
      </c>
      <c r="B103" s="251">
        <v>31686462</v>
      </c>
    </row>
    <row r="104" spans="1:2">
      <c r="A104" s="169" t="s">
        <v>568</v>
      </c>
      <c r="B104" s="252">
        <v>1200752</v>
      </c>
    </row>
    <row r="105" spans="1:2">
      <c r="A105" s="249" t="s">
        <v>484</v>
      </c>
      <c r="B105" s="253">
        <v>1200752</v>
      </c>
    </row>
    <row r="106" spans="1:2">
      <c r="A106" s="169" t="s">
        <v>569</v>
      </c>
      <c r="B106" s="252">
        <v>30485710</v>
      </c>
    </row>
    <row r="107" spans="1:2">
      <c r="A107" s="249" t="s">
        <v>484</v>
      </c>
      <c r="B107" s="253">
        <v>30485710</v>
      </c>
    </row>
    <row r="108" spans="1:2">
      <c r="A108" s="168" t="s">
        <v>157</v>
      </c>
      <c r="B108" s="251">
        <v>878976000</v>
      </c>
    </row>
    <row r="109" spans="1:2">
      <c r="A109" s="169" t="s">
        <v>345</v>
      </c>
      <c r="B109" s="255"/>
    </row>
    <row r="110" spans="1:2">
      <c r="A110" s="249" t="s">
        <v>481</v>
      </c>
      <c r="B110" s="254"/>
    </row>
    <row r="111" spans="1:2">
      <c r="A111" s="169" t="s">
        <v>570</v>
      </c>
      <c r="B111" s="252">
        <v>878976000</v>
      </c>
    </row>
    <row r="112" spans="1:2">
      <c r="A112" s="249" t="s">
        <v>488</v>
      </c>
      <c r="B112" s="253">
        <v>878976000</v>
      </c>
    </row>
    <row r="113" spans="1:2">
      <c r="A113" s="168" t="s">
        <v>262</v>
      </c>
      <c r="B113" s="251">
        <v>8576960</v>
      </c>
    </row>
    <row r="114" spans="1:2">
      <c r="A114" s="169" t="s">
        <v>413</v>
      </c>
      <c r="B114" s="255"/>
    </row>
    <row r="115" spans="1:2">
      <c r="A115" s="249" t="s">
        <v>481</v>
      </c>
      <c r="B115" s="254"/>
    </row>
    <row r="116" spans="1:2">
      <c r="A116" s="169" t="s">
        <v>571</v>
      </c>
      <c r="B116" s="252">
        <v>8576960</v>
      </c>
    </row>
    <row r="117" spans="1:2">
      <c r="A117" s="249" t="s">
        <v>480</v>
      </c>
      <c r="B117" s="253">
        <v>3063200</v>
      </c>
    </row>
    <row r="118" spans="1:2">
      <c r="A118" s="249" t="s">
        <v>485</v>
      </c>
      <c r="B118" s="253">
        <v>3063200</v>
      </c>
    </row>
    <row r="119" spans="1:2">
      <c r="A119" s="249" t="s">
        <v>488</v>
      </c>
      <c r="B119" s="253">
        <v>2450560</v>
      </c>
    </row>
    <row r="120" spans="1:2">
      <c r="A120" s="168" t="s">
        <v>414</v>
      </c>
      <c r="B120" s="251">
        <v>60949230</v>
      </c>
    </row>
    <row r="121" spans="1:2">
      <c r="A121" s="169" t="s">
        <v>572</v>
      </c>
      <c r="B121" s="252">
        <v>30484010</v>
      </c>
    </row>
    <row r="122" spans="1:2">
      <c r="A122" s="249" t="s">
        <v>482</v>
      </c>
      <c r="B122" s="253">
        <v>30484010</v>
      </c>
    </row>
    <row r="123" spans="1:2">
      <c r="A123" s="249" t="s">
        <v>480</v>
      </c>
      <c r="B123" s="254"/>
    </row>
    <row r="124" spans="1:2">
      <c r="A124" s="169" t="s">
        <v>573</v>
      </c>
      <c r="B124" s="252">
        <v>30465220</v>
      </c>
    </row>
    <row r="125" spans="1:2">
      <c r="A125" s="249" t="s">
        <v>485</v>
      </c>
      <c r="B125" s="253">
        <v>30465220</v>
      </c>
    </row>
    <row r="126" spans="1:2">
      <c r="A126" s="168" t="s">
        <v>263</v>
      </c>
      <c r="B126" s="251">
        <v>525131336.88</v>
      </c>
    </row>
    <row r="127" spans="1:2">
      <c r="A127" s="169" t="s">
        <v>415</v>
      </c>
      <c r="B127" s="255"/>
    </row>
    <row r="128" spans="1:2">
      <c r="A128" s="249" t="s">
        <v>481</v>
      </c>
      <c r="B128" s="254"/>
    </row>
    <row r="129" spans="1:2">
      <c r="A129" s="249" t="s">
        <v>488</v>
      </c>
      <c r="B129" s="254"/>
    </row>
    <row r="130" spans="1:2">
      <c r="A130" s="169" t="s">
        <v>416</v>
      </c>
      <c r="B130" s="255"/>
    </row>
    <row r="131" spans="1:2">
      <c r="A131" s="249" t="s">
        <v>481</v>
      </c>
      <c r="B131" s="254"/>
    </row>
    <row r="132" spans="1:2">
      <c r="A132" s="249" t="s">
        <v>488</v>
      </c>
      <c r="B132" s="254"/>
    </row>
    <row r="133" spans="1:2">
      <c r="A133" s="169" t="s">
        <v>417</v>
      </c>
      <c r="B133" s="255"/>
    </row>
    <row r="134" spans="1:2">
      <c r="A134" s="249" t="s">
        <v>481</v>
      </c>
      <c r="B134" s="254"/>
    </row>
    <row r="135" spans="1:2">
      <c r="A135" s="249" t="s">
        <v>488</v>
      </c>
      <c r="B135" s="254"/>
    </row>
    <row r="136" spans="1:2">
      <c r="A136" s="169" t="s">
        <v>574</v>
      </c>
      <c r="B136" s="252">
        <v>525131336.88</v>
      </c>
    </row>
    <row r="137" spans="1:2">
      <c r="A137" s="249" t="s">
        <v>482</v>
      </c>
      <c r="B137" s="253">
        <v>525131336.88</v>
      </c>
    </row>
    <row r="138" spans="1:2">
      <c r="A138" s="249" t="s">
        <v>480</v>
      </c>
      <c r="B138" s="254"/>
    </row>
    <row r="139" spans="1:2">
      <c r="A139" s="249" t="s">
        <v>488</v>
      </c>
      <c r="B139" s="254"/>
    </row>
    <row r="140" spans="1:2">
      <c r="A140" s="168" t="s">
        <v>264</v>
      </c>
      <c r="B140" s="251">
        <v>1066791950</v>
      </c>
    </row>
    <row r="141" spans="1:2">
      <c r="A141" s="169" t="s">
        <v>575</v>
      </c>
      <c r="B141" s="252">
        <v>152377750</v>
      </c>
    </row>
    <row r="142" spans="1:2">
      <c r="A142" s="249" t="s">
        <v>480</v>
      </c>
      <c r="B142" s="253">
        <v>152377750</v>
      </c>
    </row>
    <row r="143" spans="1:2">
      <c r="A143" s="169" t="s">
        <v>576</v>
      </c>
      <c r="B143" s="252">
        <v>152350000</v>
      </c>
    </row>
    <row r="144" spans="1:2">
      <c r="A144" s="249" t="s">
        <v>480</v>
      </c>
      <c r="B144" s="253">
        <v>152350000</v>
      </c>
    </row>
    <row r="145" spans="1:2">
      <c r="A145" s="169" t="s">
        <v>577</v>
      </c>
      <c r="B145" s="252">
        <v>152428550</v>
      </c>
    </row>
    <row r="146" spans="1:2">
      <c r="A146" s="249" t="s">
        <v>483</v>
      </c>
      <c r="B146" s="253">
        <v>152428550</v>
      </c>
    </row>
    <row r="147" spans="1:2">
      <c r="A147" s="169" t="s">
        <v>578</v>
      </c>
      <c r="B147" s="252">
        <v>152428550</v>
      </c>
    </row>
    <row r="148" spans="1:2">
      <c r="A148" s="249" t="s">
        <v>484</v>
      </c>
      <c r="B148" s="253">
        <v>152428550</v>
      </c>
    </row>
    <row r="149" spans="1:2">
      <c r="A149" s="249" t="s">
        <v>485</v>
      </c>
      <c r="B149" s="254"/>
    </row>
    <row r="150" spans="1:2">
      <c r="A150" s="169" t="s">
        <v>579</v>
      </c>
      <c r="B150" s="252">
        <v>152428550</v>
      </c>
    </row>
    <row r="151" spans="1:2">
      <c r="A151" s="249" t="s">
        <v>485</v>
      </c>
      <c r="B151" s="253">
        <v>152428550</v>
      </c>
    </row>
    <row r="152" spans="1:2">
      <c r="A152" s="169" t="s">
        <v>580</v>
      </c>
      <c r="B152" s="252">
        <v>152428550</v>
      </c>
    </row>
    <row r="153" spans="1:2">
      <c r="A153" s="249" t="s">
        <v>487</v>
      </c>
      <c r="B153" s="253">
        <v>152428550</v>
      </c>
    </row>
    <row r="154" spans="1:2">
      <c r="A154" s="169" t="s">
        <v>581</v>
      </c>
      <c r="B154" s="252">
        <v>152350000</v>
      </c>
    </row>
    <row r="155" spans="1:2">
      <c r="A155" s="249" t="s">
        <v>488</v>
      </c>
      <c r="B155" s="253">
        <v>152350000</v>
      </c>
    </row>
    <row r="156" spans="1:2">
      <c r="A156" s="168" t="s">
        <v>265</v>
      </c>
      <c r="B156" s="256"/>
    </row>
    <row r="157" spans="1:2">
      <c r="A157" s="169" t="s">
        <v>418</v>
      </c>
      <c r="B157" s="255"/>
    </row>
    <row r="158" spans="1:2">
      <c r="A158" s="249" t="s">
        <v>481</v>
      </c>
      <c r="B158" s="254"/>
    </row>
    <row r="159" spans="1:2">
      <c r="A159" s="249" t="s">
        <v>484</v>
      </c>
      <c r="B159" s="254"/>
    </row>
    <row r="160" spans="1:2">
      <c r="A160" s="169" t="s">
        <v>419</v>
      </c>
      <c r="B160" s="255"/>
    </row>
    <row r="161" spans="1:2">
      <c r="A161" s="249" t="s">
        <v>481</v>
      </c>
      <c r="B161" s="254"/>
    </row>
    <row r="162" spans="1:2">
      <c r="A162" s="249" t="s">
        <v>484</v>
      </c>
      <c r="B162" s="254"/>
    </row>
    <row r="163" spans="1:2">
      <c r="A163" s="169" t="s">
        <v>420</v>
      </c>
      <c r="B163" s="255"/>
    </row>
    <row r="164" spans="1:2">
      <c r="A164" s="249" t="s">
        <v>481</v>
      </c>
      <c r="B164" s="254"/>
    </row>
    <row r="165" spans="1:2">
      <c r="A165" s="249" t="s">
        <v>484</v>
      </c>
      <c r="B165" s="254"/>
    </row>
    <row r="166" spans="1:2">
      <c r="A166" s="169" t="s">
        <v>421</v>
      </c>
      <c r="B166" s="255"/>
    </row>
    <row r="167" spans="1:2">
      <c r="A167" s="249" t="s">
        <v>481</v>
      </c>
      <c r="B167" s="254"/>
    </row>
    <row r="168" spans="1:2">
      <c r="A168" s="249" t="s">
        <v>484</v>
      </c>
      <c r="B168" s="254"/>
    </row>
    <row r="169" spans="1:2">
      <c r="A169" s="169" t="s">
        <v>422</v>
      </c>
      <c r="B169" s="255"/>
    </row>
    <row r="170" spans="1:2">
      <c r="A170" s="249" t="s">
        <v>481</v>
      </c>
      <c r="B170" s="254"/>
    </row>
    <row r="171" spans="1:2">
      <c r="A171" s="249" t="s">
        <v>484</v>
      </c>
      <c r="B171" s="254"/>
    </row>
    <row r="172" spans="1:2">
      <c r="A172" s="168" t="s">
        <v>423</v>
      </c>
      <c r="B172" s="251">
        <v>36625000</v>
      </c>
    </row>
    <row r="173" spans="1:2">
      <c r="A173" s="169" t="s">
        <v>582</v>
      </c>
      <c r="B173" s="252">
        <v>36625000</v>
      </c>
    </row>
    <row r="174" spans="1:2">
      <c r="A174" s="249" t="s">
        <v>483</v>
      </c>
      <c r="B174" s="253">
        <v>36625000</v>
      </c>
    </row>
    <row r="175" spans="1:2">
      <c r="A175" s="168" t="s">
        <v>266</v>
      </c>
      <c r="B175" s="251">
        <v>10987500</v>
      </c>
    </row>
    <row r="176" spans="1:2">
      <c r="A176" s="169" t="s">
        <v>583</v>
      </c>
      <c r="B176" s="252">
        <v>10987500</v>
      </c>
    </row>
    <row r="177" spans="1:2">
      <c r="A177" s="249" t="s">
        <v>488</v>
      </c>
      <c r="B177" s="253">
        <v>10987500</v>
      </c>
    </row>
    <row r="178" spans="1:2">
      <c r="A178" s="168" t="s">
        <v>267</v>
      </c>
      <c r="B178" s="251">
        <v>109890000</v>
      </c>
    </row>
    <row r="179" spans="1:2">
      <c r="A179" s="169" t="s">
        <v>584</v>
      </c>
      <c r="B179" s="252">
        <v>109890000</v>
      </c>
    </row>
    <row r="180" spans="1:2">
      <c r="A180" s="249" t="s">
        <v>480</v>
      </c>
      <c r="B180" s="253">
        <v>109890000</v>
      </c>
    </row>
    <row r="181" spans="1:2">
      <c r="A181" s="168" t="s">
        <v>268</v>
      </c>
      <c r="B181" s="251">
        <v>146520000</v>
      </c>
    </row>
    <row r="182" spans="1:2">
      <c r="A182" s="169" t="s">
        <v>585</v>
      </c>
      <c r="B182" s="252">
        <v>146520000</v>
      </c>
    </row>
    <row r="183" spans="1:2">
      <c r="A183" s="249" t="s">
        <v>487</v>
      </c>
      <c r="B183" s="253">
        <v>146520000</v>
      </c>
    </row>
    <row r="184" spans="1:2">
      <c r="A184" s="168" t="s">
        <v>269</v>
      </c>
      <c r="B184" s="251">
        <v>28008096</v>
      </c>
    </row>
    <row r="185" spans="1:2">
      <c r="A185" s="169" t="s">
        <v>586</v>
      </c>
      <c r="B185" s="252">
        <v>27450000</v>
      </c>
    </row>
    <row r="186" spans="1:2">
      <c r="A186" s="249" t="s">
        <v>484</v>
      </c>
      <c r="B186" s="253">
        <v>27450000</v>
      </c>
    </row>
    <row r="187" spans="1:2">
      <c r="A187" s="249" t="s">
        <v>485</v>
      </c>
      <c r="B187" s="254"/>
    </row>
    <row r="188" spans="1:2">
      <c r="A188" s="169" t="s">
        <v>587</v>
      </c>
      <c r="B188" s="252">
        <v>558096</v>
      </c>
    </row>
    <row r="189" spans="1:2">
      <c r="A189" s="249" t="s">
        <v>484</v>
      </c>
      <c r="B189" s="253">
        <v>558096</v>
      </c>
    </row>
    <row r="190" spans="1:2">
      <c r="A190" s="168" t="s">
        <v>270</v>
      </c>
      <c r="B190" s="251">
        <v>29302048</v>
      </c>
    </row>
    <row r="191" spans="1:2">
      <c r="A191" s="169" t="s">
        <v>588</v>
      </c>
      <c r="B191" s="252">
        <v>14649604</v>
      </c>
    </row>
    <row r="192" spans="1:2">
      <c r="A192" s="249" t="s">
        <v>484</v>
      </c>
      <c r="B192" s="253">
        <v>14649604</v>
      </c>
    </row>
    <row r="193" spans="1:2">
      <c r="A193" s="169" t="s">
        <v>589</v>
      </c>
      <c r="B193" s="252">
        <v>14652444</v>
      </c>
    </row>
    <row r="194" spans="1:2">
      <c r="A194" s="249" t="s">
        <v>487</v>
      </c>
      <c r="B194" s="253">
        <v>14652444</v>
      </c>
    </row>
    <row r="195" spans="1:2">
      <c r="A195" s="168" t="s">
        <v>271</v>
      </c>
      <c r="B195" s="251">
        <v>73304505</v>
      </c>
    </row>
    <row r="196" spans="1:2">
      <c r="A196" s="169" t="s">
        <v>590</v>
      </c>
      <c r="B196" s="252">
        <v>18312500</v>
      </c>
    </row>
    <row r="197" spans="1:2">
      <c r="A197" s="249" t="s">
        <v>482</v>
      </c>
      <c r="B197" s="253">
        <v>18312500</v>
      </c>
    </row>
    <row r="198" spans="1:2">
      <c r="A198" s="249" t="s">
        <v>480</v>
      </c>
      <c r="B198" s="254"/>
    </row>
    <row r="199" spans="1:2">
      <c r="A199" s="169" t="s">
        <v>591</v>
      </c>
      <c r="B199" s="252">
        <v>18350000</v>
      </c>
    </row>
    <row r="200" spans="1:2">
      <c r="A200" s="249" t="s">
        <v>483</v>
      </c>
      <c r="B200" s="253">
        <v>18350000</v>
      </c>
    </row>
    <row r="201" spans="1:2">
      <c r="A201" s="169" t="s">
        <v>592</v>
      </c>
      <c r="B201" s="252">
        <v>18312005</v>
      </c>
    </row>
    <row r="202" spans="1:2">
      <c r="A202" s="249" t="s">
        <v>485</v>
      </c>
      <c r="B202" s="253">
        <v>18312005</v>
      </c>
    </row>
    <row r="203" spans="1:2">
      <c r="A203" s="169" t="s">
        <v>593</v>
      </c>
      <c r="B203" s="252">
        <v>18330000</v>
      </c>
    </row>
    <row r="204" spans="1:2">
      <c r="A204" s="249" t="s">
        <v>488</v>
      </c>
      <c r="B204" s="253">
        <v>18330000</v>
      </c>
    </row>
    <row r="205" spans="1:2">
      <c r="A205" s="168" t="s">
        <v>424</v>
      </c>
      <c r="B205" s="251">
        <v>30497824</v>
      </c>
    </row>
    <row r="206" spans="1:2">
      <c r="A206" s="169" t="s">
        <v>594</v>
      </c>
      <c r="B206" s="252">
        <v>33824</v>
      </c>
    </row>
    <row r="207" spans="1:2">
      <c r="A207" s="249" t="s">
        <v>485</v>
      </c>
      <c r="B207" s="253">
        <v>33824</v>
      </c>
    </row>
    <row r="208" spans="1:2">
      <c r="A208" s="169" t="s">
        <v>595</v>
      </c>
      <c r="B208" s="252">
        <v>30464000</v>
      </c>
    </row>
    <row r="209" spans="1:2">
      <c r="A209" s="249" t="s">
        <v>485</v>
      </c>
      <c r="B209" s="253">
        <v>30464000</v>
      </c>
    </row>
    <row r="210" spans="1:2">
      <c r="A210" s="168" t="s">
        <v>425</v>
      </c>
      <c r="B210" s="251">
        <v>3332870900.8400002</v>
      </c>
    </row>
    <row r="211" spans="1:2">
      <c r="A211" s="169" t="s">
        <v>426</v>
      </c>
      <c r="B211" s="255"/>
    </row>
    <row r="212" spans="1:2">
      <c r="A212" s="249" t="s">
        <v>481</v>
      </c>
      <c r="B212" s="254"/>
    </row>
    <row r="213" spans="1:2">
      <c r="A213" s="249" t="s">
        <v>484</v>
      </c>
      <c r="B213" s="254"/>
    </row>
    <row r="214" spans="1:2">
      <c r="A214" s="249" t="s">
        <v>488</v>
      </c>
      <c r="B214" s="254"/>
    </row>
    <row r="215" spans="1:2">
      <c r="A215" s="169" t="s">
        <v>427</v>
      </c>
      <c r="B215" s="255"/>
    </row>
    <row r="216" spans="1:2">
      <c r="A216" s="249" t="s">
        <v>481</v>
      </c>
      <c r="B216" s="254"/>
    </row>
    <row r="217" spans="1:2">
      <c r="A217" s="249" t="s">
        <v>488</v>
      </c>
      <c r="B217" s="254"/>
    </row>
    <row r="218" spans="1:2">
      <c r="A218" s="169" t="s">
        <v>596</v>
      </c>
      <c r="B218" s="252">
        <v>1067433068.74</v>
      </c>
    </row>
    <row r="219" spans="1:2">
      <c r="A219" s="249" t="s">
        <v>481</v>
      </c>
      <c r="B219" s="253">
        <v>1067433068.74</v>
      </c>
    </row>
    <row r="220" spans="1:2">
      <c r="A220" s="249" t="s">
        <v>480</v>
      </c>
      <c r="B220" s="254"/>
    </row>
    <row r="221" spans="1:2">
      <c r="A221" s="249" t="s">
        <v>483</v>
      </c>
      <c r="B221" s="254"/>
    </row>
    <row r="222" spans="1:2">
      <c r="A222" s="169" t="s">
        <v>597</v>
      </c>
      <c r="B222" s="252">
        <v>1135847462.5</v>
      </c>
    </row>
    <row r="223" spans="1:2">
      <c r="A223" s="249" t="s">
        <v>483</v>
      </c>
      <c r="B223" s="253">
        <v>1135847462.5</v>
      </c>
    </row>
    <row r="224" spans="1:2">
      <c r="A224" s="249" t="s">
        <v>486</v>
      </c>
      <c r="B224" s="254"/>
    </row>
    <row r="225" spans="1:2">
      <c r="A225" s="249" t="s">
        <v>488</v>
      </c>
      <c r="B225" s="254"/>
    </row>
    <row r="226" spans="1:2">
      <c r="A226" s="169" t="s">
        <v>598</v>
      </c>
      <c r="B226" s="252">
        <v>1129590369.5999999</v>
      </c>
    </row>
    <row r="227" spans="1:2">
      <c r="A227" s="249" t="s">
        <v>488</v>
      </c>
      <c r="B227" s="253">
        <v>1129590369.5999999</v>
      </c>
    </row>
    <row r="228" spans="1:2">
      <c r="A228" s="168" t="s">
        <v>428</v>
      </c>
      <c r="B228" s="251">
        <v>164810500</v>
      </c>
    </row>
    <row r="229" spans="1:2">
      <c r="A229" s="169" t="s">
        <v>599</v>
      </c>
      <c r="B229" s="252">
        <v>54937500</v>
      </c>
    </row>
    <row r="230" spans="1:2">
      <c r="A230" s="249" t="s">
        <v>482</v>
      </c>
      <c r="B230" s="253">
        <v>54937500</v>
      </c>
    </row>
    <row r="231" spans="1:2">
      <c r="A231" s="249" t="s">
        <v>480</v>
      </c>
      <c r="B231" s="254"/>
    </row>
    <row r="232" spans="1:2">
      <c r="A232" s="169" t="s">
        <v>600</v>
      </c>
      <c r="B232" s="252">
        <v>73248000</v>
      </c>
    </row>
    <row r="233" spans="1:2">
      <c r="A233" s="249" t="s">
        <v>484</v>
      </c>
      <c r="B233" s="253">
        <v>73248000</v>
      </c>
    </row>
    <row r="234" spans="1:2">
      <c r="A234" s="169" t="s">
        <v>601</v>
      </c>
      <c r="B234" s="252">
        <v>36625000</v>
      </c>
    </row>
    <row r="235" spans="1:2">
      <c r="A235" s="249" t="s">
        <v>487</v>
      </c>
      <c r="B235" s="253">
        <v>36625000</v>
      </c>
    </row>
    <row r="236" spans="1:2">
      <c r="A236" s="168" t="s">
        <v>429</v>
      </c>
      <c r="B236" s="251">
        <v>60928000</v>
      </c>
    </row>
    <row r="237" spans="1:2">
      <c r="A237" s="169" t="s">
        <v>602</v>
      </c>
      <c r="B237" s="252">
        <v>30464000</v>
      </c>
    </row>
    <row r="238" spans="1:2">
      <c r="A238" s="249" t="s">
        <v>482</v>
      </c>
      <c r="B238" s="253">
        <v>30464000</v>
      </c>
    </row>
    <row r="239" spans="1:2">
      <c r="A239" s="169" t="s">
        <v>603</v>
      </c>
      <c r="B239" s="252">
        <v>30464000</v>
      </c>
    </row>
    <row r="240" spans="1:2">
      <c r="A240" s="249" t="s">
        <v>486</v>
      </c>
      <c r="B240" s="253">
        <v>15232000</v>
      </c>
    </row>
    <row r="241" spans="1:2">
      <c r="A241" s="249" t="s">
        <v>487</v>
      </c>
      <c r="B241" s="253">
        <v>15232000</v>
      </c>
    </row>
    <row r="242" spans="1:2">
      <c r="A242" s="168" t="s">
        <v>604</v>
      </c>
      <c r="B242" s="251">
        <v>3046400</v>
      </c>
    </row>
    <row r="243" spans="1:2">
      <c r="A243" s="169" t="s">
        <v>605</v>
      </c>
      <c r="B243" s="252">
        <v>3046400</v>
      </c>
    </row>
    <row r="244" spans="1:2">
      <c r="A244" s="249" t="s">
        <v>486</v>
      </c>
      <c r="B244" s="253">
        <v>3046400</v>
      </c>
    </row>
    <row r="245" spans="1:2">
      <c r="A245" s="168" t="s">
        <v>272</v>
      </c>
      <c r="B245" s="251">
        <v>30464100</v>
      </c>
    </row>
    <row r="246" spans="1:2">
      <c r="A246" s="169" t="s">
        <v>606</v>
      </c>
      <c r="B246" s="252">
        <v>30464100</v>
      </c>
    </row>
    <row r="247" spans="1:2">
      <c r="A247" s="249" t="s">
        <v>480</v>
      </c>
      <c r="B247" s="253">
        <v>30464100</v>
      </c>
    </row>
    <row r="248" spans="1:2">
      <c r="A248" s="249" t="s">
        <v>483</v>
      </c>
      <c r="B248" s="254"/>
    </row>
    <row r="249" spans="1:2">
      <c r="A249" s="168" t="s">
        <v>430</v>
      </c>
      <c r="B249" s="251">
        <v>73248000</v>
      </c>
    </row>
    <row r="250" spans="1:2">
      <c r="A250" s="169" t="s">
        <v>607</v>
      </c>
      <c r="B250" s="252">
        <v>73248000</v>
      </c>
    </row>
    <row r="251" spans="1:2">
      <c r="A251" s="249" t="s">
        <v>488</v>
      </c>
      <c r="B251" s="253">
        <v>73248000</v>
      </c>
    </row>
    <row r="252" spans="1:2">
      <c r="A252" s="168" t="s">
        <v>273</v>
      </c>
      <c r="B252" s="251">
        <v>25641000</v>
      </c>
    </row>
    <row r="253" spans="1:2">
      <c r="A253" s="169" t="s">
        <v>608</v>
      </c>
      <c r="B253" s="252">
        <v>25641000</v>
      </c>
    </row>
    <row r="254" spans="1:2">
      <c r="A254" s="249" t="s">
        <v>487</v>
      </c>
      <c r="B254" s="253">
        <v>25641000</v>
      </c>
    </row>
    <row r="255" spans="1:2">
      <c r="A255" s="168" t="s">
        <v>609</v>
      </c>
      <c r="B255" s="251">
        <v>102547200</v>
      </c>
    </row>
    <row r="256" spans="1:2">
      <c r="A256" s="169" t="s">
        <v>610</v>
      </c>
      <c r="B256" s="252">
        <v>102547200</v>
      </c>
    </row>
    <row r="257" spans="1:2">
      <c r="A257" s="249" t="s">
        <v>483</v>
      </c>
      <c r="B257" s="253">
        <v>102547200</v>
      </c>
    </row>
    <row r="258" spans="1:2">
      <c r="A258" s="168" t="s">
        <v>274</v>
      </c>
      <c r="B258" s="251">
        <v>146539640</v>
      </c>
    </row>
    <row r="259" spans="1:2">
      <c r="A259" s="169" t="s">
        <v>611</v>
      </c>
      <c r="B259" s="252">
        <v>73271420</v>
      </c>
    </row>
    <row r="260" spans="1:2">
      <c r="A260" s="249" t="s">
        <v>483</v>
      </c>
      <c r="B260" s="253">
        <v>73271420</v>
      </c>
    </row>
    <row r="261" spans="1:2">
      <c r="A261" s="169" t="s">
        <v>612</v>
      </c>
      <c r="B261" s="252">
        <v>73268220</v>
      </c>
    </row>
    <row r="262" spans="1:2">
      <c r="A262" s="249" t="s">
        <v>486</v>
      </c>
      <c r="B262" s="253">
        <v>73268220</v>
      </c>
    </row>
    <row r="263" spans="1:2">
      <c r="A263" s="168" t="s">
        <v>275</v>
      </c>
      <c r="B263" s="251">
        <v>152325000</v>
      </c>
    </row>
    <row r="264" spans="1:2">
      <c r="A264" s="169" t="s">
        <v>613</v>
      </c>
      <c r="B264" s="252">
        <v>152325000</v>
      </c>
    </row>
    <row r="265" spans="1:2">
      <c r="A265" s="249" t="s">
        <v>483</v>
      </c>
      <c r="B265" s="253">
        <v>152325000</v>
      </c>
    </row>
    <row r="266" spans="1:2">
      <c r="A266" s="168" t="s">
        <v>614</v>
      </c>
      <c r="B266" s="251">
        <v>14660000</v>
      </c>
    </row>
    <row r="267" spans="1:2">
      <c r="A267" s="169" t="s">
        <v>615</v>
      </c>
      <c r="B267" s="252">
        <v>14660000</v>
      </c>
    </row>
    <row r="268" spans="1:2">
      <c r="A268" s="249" t="s">
        <v>488</v>
      </c>
      <c r="B268" s="253">
        <v>14660000</v>
      </c>
    </row>
    <row r="269" spans="1:2">
      <c r="A269" s="168" t="s">
        <v>616</v>
      </c>
      <c r="B269" s="251">
        <v>3680999</v>
      </c>
    </row>
    <row r="270" spans="1:2">
      <c r="A270" s="169" t="s">
        <v>617</v>
      </c>
      <c r="B270" s="252">
        <v>3680999</v>
      </c>
    </row>
    <row r="271" spans="1:2">
      <c r="A271" s="249" t="s">
        <v>483</v>
      </c>
      <c r="B271" s="253">
        <v>3680999</v>
      </c>
    </row>
    <row r="272" spans="1:2">
      <c r="A272" s="168" t="s">
        <v>618</v>
      </c>
      <c r="B272" s="251">
        <v>6093000</v>
      </c>
    </row>
    <row r="273" spans="1:2">
      <c r="A273" s="169" t="s">
        <v>619</v>
      </c>
      <c r="B273" s="252">
        <v>6093000</v>
      </c>
    </row>
    <row r="274" spans="1:2">
      <c r="A274" s="249" t="s">
        <v>486</v>
      </c>
      <c r="B274" s="253">
        <v>6093000</v>
      </c>
    </row>
    <row r="275" spans="1:2">
      <c r="A275" s="168" t="s">
        <v>276</v>
      </c>
      <c r="B275" s="251">
        <v>60930000</v>
      </c>
    </row>
    <row r="276" spans="1:2">
      <c r="A276" s="169" t="s">
        <v>620</v>
      </c>
      <c r="B276" s="252">
        <v>60930000</v>
      </c>
    </row>
    <row r="277" spans="1:2">
      <c r="A277" s="249" t="s">
        <v>484</v>
      </c>
      <c r="B277" s="253">
        <v>60930000</v>
      </c>
    </row>
    <row r="278" spans="1:2">
      <c r="A278" s="168" t="s">
        <v>431</v>
      </c>
      <c r="B278" s="251">
        <v>455220000</v>
      </c>
    </row>
    <row r="279" spans="1:2">
      <c r="A279" s="169" t="s">
        <v>621</v>
      </c>
      <c r="B279" s="252">
        <v>89580000</v>
      </c>
    </row>
    <row r="280" spans="1:2">
      <c r="A280" s="249" t="s">
        <v>481</v>
      </c>
      <c r="B280" s="253">
        <v>89580000</v>
      </c>
    </row>
    <row r="281" spans="1:2">
      <c r="A281" s="169" t="s">
        <v>622</v>
      </c>
      <c r="B281" s="252">
        <v>91410000</v>
      </c>
    </row>
    <row r="282" spans="1:2">
      <c r="A282" s="249" t="s">
        <v>480</v>
      </c>
      <c r="B282" s="253">
        <v>91410000</v>
      </c>
    </row>
    <row r="283" spans="1:2">
      <c r="A283" s="169" t="s">
        <v>623</v>
      </c>
      <c r="B283" s="252">
        <v>91410000</v>
      </c>
    </row>
    <row r="284" spans="1:2">
      <c r="A284" s="249" t="s">
        <v>484</v>
      </c>
      <c r="B284" s="253">
        <v>91410000</v>
      </c>
    </row>
    <row r="285" spans="1:2">
      <c r="A285" s="169" t="s">
        <v>624</v>
      </c>
      <c r="B285" s="252">
        <v>91410000</v>
      </c>
    </row>
    <row r="286" spans="1:2">
      <c r="A286" s="249" t="s">
        <v>486</v>
      </c>
      <c r="B286" s="253">
        <v>91410000</v>
      </c>
    </row>
    <row r="287" spans="1:2">
      <c r="A287" s="169" t="s">
        <v>625</v>
      </c>
      <c r="B287" s="252">
        <v>91410000</v>
      </c>
    </row>
    <row r="288" spans="1:2">
      <c r="A288" s="249" t="s">
        <v>487</v>
      </c>
      <c r="B288" s="253">
        <v>91410000</v>
      </c>
    </row>
    <row r="289" spans="1:2">
      <c r="A289" s="168" t="s">
        <v>277</v>
      </c>
      <c r="B289" s="251">
        <v>7899517627.0500002</v>
      </c>
    </row>
    <row r="290" spans="1:2">
      <c r="A290" s="169" t="s">
        <v>626</v>
      </c>
      <c r="B290" s="252">
        <v>12860288</v>
      </c>
    </row>
    <row r="291" spans="1:2">
      <c r="A291" s="249" t="s">
        <v>482</v>
      </c>
      <c r="B291" s="253">
        <v>3721984</v>
      </c>
    </row>
    <row r="292" spans="1:2">
      <c r="A292" s="249" t="s">
        <v>480</v>
      </c>
      <c r="B292" s="253">
        <v>1860992</v>
      </c>
    </row>
    <row r="293" spans="1:2">
      <c r="A293" s="249" t="s">
        <v>483</v>
      </c>
      <c r="B293" s="253">
        <v>1777664</v>
      </c>
    </row>
    <row r="294" spans="1:2">
      <c r="A294" s="249" t="s">
        <v>484</v>
      </c>
      <c r="B294" s="253">
        <v>1860992</v>
      </c>
    </row>
    <row r="295" spans="1:2">
      <c r="A295" s="249" t="s">
        <v>485</v>
      </c>
      <c r="B295" s="253">
        <v>1777664</v>
      </c>
    </row>
    <row r="296" spans="1:2">
      <c r="A296" s="249" t="s">
        <v>486</v>
      </c>
      <c r="B296" s="253">
        <v>1860992</v>
      </c>
    </row>
    <row r="297" spans="1:2">
      <c r="A297" s="249" t="s">
        <v>487</v>
      </c>
      <c r="B297" s="254"/>
    </row>
    <row r="298" spans="1:2">
      <c r="A298" s="169" t="s">
        <v>627</v>
      </c>
      <c r="B298" s="252">
        <v>1062285823.75</v>
      </c>
    </row>
    <row r="299" spans="1:2">
      <c r="A299" s="249" t="s">
        <v>482</v>
      </c>
      <c r="B299" s="253">
        <v>1062285823.75</v>
      </c>
    </row>
    <row r="300" spans="1:2">
      <c r="A300" s="249" t="s">
        <v>480</v>
      </c>
      <c r="B300" s="254"/>
    </row>
    <row r="301" spans="1:2">
      <c r="A301" s="249" t="s">
        <v>483</v>
      </c>
      <c r="B301" s="254"/>
    </row>
    <row r="302" spans="1:2">
      <c r="A302" s="249" t="s">
        <v>485</v>
      </c>
      <c r="B302" s="254"/>
    </row>
    <row r="303" spans="1:2">
      <c r="A303" s="169" t="s">
        <v>628</v>
      </c>
      <c r="B303" s="252">
        <v>1140887062.5</v>
      </c>
    </row>
    <row r="304" spans="1:2">
      <c r="A304" s="249" t="s">
        <v>480</v>
      </c>
      <c r="B304" s="253">
        <v>1140887062.5</v>
      </c>
    </row>
    <row r="305" spans="1:2">
      <c r="A305" s="249" t="s">
        <v>484</v>
      </c>
      <c r="B305" s="254"/>
    </row>
    <row r="306" spans="1:2">
      <c r="A306" s="249" t="s">
        <v>485</v>
      </c>
      <c r="B306" s="254"/>
    </row>
    <row r="307" spans="1:2">
      <c r="A307" s="169" t="s">
        <v>629</v>
      </c>
      <c r="B307" s="252">
        <v>1138761019.2</v>
      </c>
    </row>
    <row r="308" spans="1:2">
      <c r="A308" s="249" t="s">
        <v>483</v>
      </c>
      <c r="B308" s="253">
        <v>1138761019.2</v>
      </c>
    </row>
    <row r="309" spans="1:2">
      <c r="A309" s="249" t="s">
        <v>486</v>
      </c>
      <c r="B309" s="254"/>
    </row>
    <row r="310" spans="1:2">
      <c r="A310" s="249" t="s">
        <v>487</v>
      </c>
      <c r="B310" s="254"/>
    </row>
    <row r="311" spans="1:2">
      <c r="A311" s="249" t="s">
        <v>488</v>
      </c>
      <c r="B311" s="254"/>
    </row>
    <row r="312" spans="1:2">
      <c r="A312" s="169" t="s">
        <v>630</v>
      </c>
      <c r="B312" s="252">
        <v>1134215980.8</v>
      </c>
    </row>
    <row r="313" spans="1:2">
      <c r="A313" s="249" t="s">
        <v>483</v>
      </c>
      <c r="B313" s="253">
        <v>1134215980.8</v>
      </c>
    </row>
    <row r="314" spans="1:2">
      <c r="A314" s="249" t="s">
        <v>486</v>
      </c>
      <c r="B314" s="254"/>
    </row>
    <row r="315" spans="1:2">
      <c r="A315" s="249" t="s">
        <v>488</v>
      </c>
      <c r="B315" s="254"/>
    </row>
    <row r="316" spans="1:2">
      <c r="A316" s="169" t="s">
        <v>631</v>
      </c>
      <c r="B316" s="252">
        <v>1135248777.5999999</v>
      </c>
    </row>
    <row r="317" spans="1:2">
      <c r="A317" s="249" t="s">
        <v>486</v>
      </c>
      <c r="B317" s="253">
        <v>1135248777.5999999</v>
      </c>
    </row>
    <row r="318" spans="1:2">
      <c r="A318" s="249" t="s">
        <v>487</v>
      </c>
      <c r="B318" s="254"/>
    </row>
    <row r="319" spans="1:2">
      <c r="A319" s="249" t="s">
        <v>488</v>
      </c>
      <c r="B319" s="254"/>
    </row>
    <row r="320" spans="1:2">
      <c r="A320" s="169" t="s">
        <v>632</v>
      </c>
      <c r="B320" s="252">
        <v>1136497656</v>
      </c>
    </row>
    <row r="321" spans="1:2">
      <c r="A321" s="249" t="s">
        <v>486</v>
      </c>
      <c r="B321" s="253">
        <v>1136497656</v>
      </c>
    </row>
    <row r="322" spans="1:2">
      <c r="A322" s="249" t="s">
        <v>488</v>
      </c>
      <c r="B322" s="254"/>
    </row>
    <row r="323" spans="1:2">
      <c r="A323" s="169" t="s">
        <v>633</v>
      </c>
      <c r="B323" s="252">
        <v>1138761019.2</v>
      </c>
    </row>
    <row r="324" spans="1:2">
      <c r="A324" s="249" t="s">
        <v>487</v>
      </c>
      <c r="B324" s="253">
        <v>1138761019.2</v>
      </c>
    </row>
    <row r="325" spans="1:2">
      <c r="A325" s="249" t="s">
        <v>488</v>
      </c>
      <c r="B325" s="254"/>
    </row>
    <row r="326" spans="1:2">
      <c r="A326" s="168" t="s">
        <v>278</v>
      </c>
      <c r="B326" s="251">
        <v>21981426</v>
      </c>
    </row>
    <row r="327" spans="1:2">
      <c r="A327" s="169" t="s">
        <v>634</v>
      </c>
      <c r="B327" s="252">
        <v>21981426</v>
      </c>
    </row>
    <row r="328" spans="1:2">
      <c r="A328" s="249" t="s">
        <v>484</v>
      </c>
      <c r="B328" s="253">
        <v>21981426</v>
      </c>
    </row>
    <row r="329" spans="1:2">
      <c r="A329" s="249" t="s">
        <v>485</v>
      </c>
      <c r="B329" s="254"/>
    </row>
    <row r="330" spans="1:2">
      <c r="A330" s="168" t="s">
        <v>279</v>
      </c>
      <c r="B330" s="251">
        <v>1171976000</v>
      </c>
    </row>
    <row r="331" spans="1:2">
      <c r="A331" s="169" t="s">
        <v>432</v>
      </c>
      <c r="B331" s="255"/>
    </row>
    <row r="332" spans="1:2">
      <c r="A332" s="249" t="s">
        <v>481</v>
      </c>
      <c r="B332" s="254"/>
    </row>
    <row r="333" spans="1:2">
      <c r="A333" s="249" t="s">
        <v>482</v>
      </c>
      <c r="B333" s="254"/>
    </row>
    <row r="334" spans="1:2">
      <c r="A334" s="249" t="s">
        <v>480</v>
      </c>
      <c r="B334" s="254"/>
    </row>
    <row r="335" spans="1:2">
      <c r="A335" s="169" t="s">
        <v>433</v>
      </c>
      <c r="B335" s="255"/>
    </row>
    <row r="336" spans="1:2">
      <c r="A336" s="249" t="s">
        <v>481</v>
      </c>
      <c r="B336" s="254"/>
    </row>
    <row r="337" spans="1:2">
      <c r="A337" s="249" t="s">
        <v>482</v>
      </c>
      <c r="B337" s="254"/>
    </row>
    <row r="338" spans="1:2">
      <c r="A338" s="249" t="s">
        <v>480</v>
      </c>
      <c r="B338" s="254"/>
    </row>
    <row r="339" spans="1:2">
      <c r="A339" s="169" t="s">
        <v>635</v>
      </c>
      <c r="B339" s="252">
        <v>1171976000</v>
      </c>
    </row>
    <row r="340" spans="1:2">
      <c r="A340" s="249" t="s">
        <v>487</v>
      </c>
      <c r="B340" s="253">
        <v>1171976000</v>
      </c>
    </row>
    <row r="341" spans="1:2">
      <c r="A341" s="249" t="s">
        <v>488</v>
      </c>
      <c r="B341" s="254"/>
    </row>
    <row r="342" spans="1:2">
      <c r="A342" s="168" t="s">
        <v>434</v>
      </c>
      <c r="B342" s="251">
        <v>3181990170.8000002</v>
      </c>
    </row>
    <row r="343" spans="1:2">
      <c r="A343" s="169" t="s">
        <v>435</v>
      </c>
      <c r="B343" s="252">
        <v>15833834.800000001</v>
      </c>
    </row>
    <row r="344" spans="1:2">
      <c r="A344" s="249" t="s">
        <v>481</v>
      </c>
      <c r="B344" s="254"/>
    </row>
    <row r="345" spans="1:2">
      <c r="A345" s="249" t="s">
        <v>483</v>
      </c>
      <c r="B345" s="253">
        <v>15833834.800000001</v>
      </c>
    </row>
    <row r="346" spans="1:2">
      <c r="A346" s="249" t="s">
        <v>484</v>
      </c>
      <c r="B346" s="254"/>
    </row>
    <row r="347" spans="1:2">
      <c r="A347" s="249" t="s">
        <v>488</v>
      </c>
      <c r="B347" s="254"/>
    </row>
    <row r="348" spans="1:2">
      <c r="A348" s="169" t="s">
        <v>636</v>
      </c>
      <c r="B348" s="252">
        <v>1606528000</v>
      </c>
    </row>
    <row r="349" spans="1:2">
      <c r="A349" s="249" t="s">
        <v>483</v>
      </c>
      <c r="B349" s="253">
        <v>1576219388.8</v>
      </c>
    </row>
    <row r="350" spans="1:2">
      <c r="A350" s="249" t="s">
        <v>485</v>
      </c>
      <c r="B350" s="253">
        <v>30308611.199999999</v>
      </c>
    </row>
    <row r="351" spans="1:2">
      <c r="A351" s="249" t="s">
        <v>486</v>
      </c>
      <c r="B351" s="254"/>
    </row>
    <row r="352" spans="1:2">
      <c r="A352" s="249" t="s">
        <v>487</v>
      </c>
      <c r="B352" s="254"/>
    </row>
    <row r="353" spans="1:2">
      <c r="A353" s="249" t="s">
        <v>488</v>
      </c>
      <c r="B353" s="254"/>
    </row>
    <row r="354" spans="1:2">
      <c r="A354" s="169" t="s">
        <v>637</v>
      </c>
      <c r="B354" s="252">
        <v>1559628336</v>
      </c>
    </row>
    <row r="355" spans="1:2">
      <c r="A355" s="249" t="s">
        <v>485</v>
      </c>
      <c r="B355" s="253">
        <v>1559628336</v>
      </c>
    </row>
    <row r="356" spans="1:2">
      <c r="A356" s="249" t="s">
        <v>487</v>
      </c>
      <c r="B356" s="254"/>
    </row>
    <row r="357" spans="1:2">
      <c r="A357" s="249" t="s">
        <v>488</v>
      </c>
      <c r="B357" s="254"/>
    </row>
    <row r="358" spans="1:2">
      <c r="A358" s="168" t="s">
        <v>280</v>
      </c>
      <c r="B358" s="251">
        <v>6100000</v>
      </c>
    </row>
    <row r="359" spans="1:2">
      <c r="A359" s="169" t="s">
        <v>638</v>
      </c>
      <c r="B359" s="252">
        <v>6100000</v>
      </c>
    </row>
    <row r="360" spans="1:2">
      <c r="A360" s="249" t="s">
        <v>486</v>
      </c>
      <c r="B360" s="253">
        <v>6100000</v>
      </c>
    </row>
    <row r="361" spans="1:2">
      <c r="A361" s="168" t="s">
        <v>281</v>
      </c>
      <c r="B361" s="251">
        <v>36662870</v>
      </c>
    </row>
    <row r="362" spans="1:2">
      <c r="A362" s="169" t="s">
        <v>639</v>
      </c>
      <c r="B362" s="252">
        <v>18332875</v>
      </c>
    </row>
    <row r="363" spans="1:2">
      <c r="A363" s="249" t="s">
        <v>482</v>
      </c>
      <c r="B363" s="253">
        <v>18332875</v>
      </c>
    </row>
    <row r="364" spans="1:2">
      <c r="A364" s="249" t="s">
        <v>480</v>
      </c>
      <c r="B364" s="254"/>
    </row>
    <row r="365" spans="1:2">
      <c r="A365" s="169" t="s">
        <v>640</v>
      </c>
      <c r="B365" s="252">
        <v>18329995</v>
      </c>
    </row>
    <row r="366" spans="1:2">
      <c r="A366" s="249" t="s">
        <v>486</v>
      </c>
      <c r="B366" s="253">
        <v>18329995</v>
      </c>
    </row>
    <row r="367" spans="1:2" ht="22.5">
      <c r="A367" s="168" t="s">
        <v>436</v>
      </c>
      <c r="B367" s="251">
        <v>21978666</v>
      </c>
    </row>
    <row r="368" spans="1:2">
      <c r="A368" s="169" t="s">
        <v>641</v>
      </c>
      <c r="B368" s="252">
        <v>21978666</v>
      </c>
    </row>
    <row r="369" spans="1:2">
      <c r="A369" s="249" t="s">
        <v>482</v>
      </c>
      <c r="B369" s="253">
        <v>21978666</v>
      </c>
    </row>
    <row r="370" spans="1:2">
      <c r="A370" s="168" t="s">
        <v>282</v>
      </c>
      <c r="B370" s="251">
        <v>501748800</v>
      </c>
    </row>
    <row r="371" spans="1:2">
      <c r="A371" s="169" t="s">
        <v>642</v>
      </c>
      <c r="B371" s="252">
        <v>109872000</v>
      </c>
    </row>
    <row r="372" spans="1:2">
      <c r="A372" s="249" t="s">
        <v>482</v>
      </c>
      <c r="B372" s="253">
        <v>109872000</v>
      </c>
    </row>
    <row r="373" spans="1:2">
      <c r="A373" s="169" t="s">
        <v>643</v>
      </c>
      <c r="B373" s="252">
        <v>102547200</v>
      </c>
    </row>
    <row r="374" spans="1:2">
      <c r="A374" s="249" t="s">
        <v>483</v>
      </c>
      <c r="B374" s="253">
        <v>102547200</v>
      </c>
    </row>
    <row r="375" spans="1:2">
      <c r="A375" s="169" t="s">
        <v>644</v>
      </c>
      <c r="B375" s="252">
        <v>106209600</v>
      </c>
    </row>
    <row r="376" spans="1:2">
      <c r="A376" s="249" t="s">
        <v>484</v>
      </c>
      <c r="B376" s="253">
        <v>106209600</v>
      </c>
    </row>
    <row r="377" spans="1:2">
      <c r="A377" s="169" t="s">
        <v>645</v>
      </c>
      <c r="B377" s="252">
        <v>73248000</v>
      </c>
    </row>
    <row r="378" spans="1:2">
      <c r="A378" s="249" t="s">
        <v>486</v>
      </c>
      <c r="B378" s="253">
        <v>73248000</v>
      </c>
    </row>
    <row r="379" spans="1:2">
      <c r="A379" s="169" t="s">
        <v>646</v>
      </c>
      <c r="B379" s="252">
        <v>109872000</v>
      </c>
    </row>
    <row r="380" spans="1:2">
      <c r="A380" s="249" t="s">
        <v>488</v>
      </c>
      <c r="B380" s="253">
        <v>109872000</v>
      </c>
    </row>
    <row r="381" spans="1:2">
      <c r="A381" s="168" t="s">
        <v>647</v>
      </c>
      <c r="B381" s="251">
        <v>3047000</v>
      </c>
    </row>
    <row r="382" spans="1:2">
      <c r="A382" s="169" t="s">
        <v>648</v>
      </c>
      <c r="B382" s="252">
        <v>3047000</v>
      </c>
    </row>
    <row r="383" spans="1:2">
      <c r="A383" s="249" t="s">
        <v>480</v>
      </c>
      <c r="B383" s="253">
        <v>3047000</v>
      </c>
    </row>
    <row r="384" spans="1:2">
      <c r="A384" s="168" t="s">
        <v>283</v>
      </c>
      <c r="B384" s="251">
        <v>15232055</v>
      </c>
    </row>
    <row r="385" spans="1:2">
      <c r="A385" s="169" t="s">
        <v>649</v>
      </c>
      <c r="B385" s="252">
        <v>15232055</v>
      </c>
    </row>
    <row r="386" spans="1:2">
      <c r="A386" s="249" t="s">
        <v>480</v>
      </c>
      <c r="B386" s="253">
        <v>15232055</v>
      </c>
    </row>
    <row r="387" spans="1:2">
      <c r="A387" s="168" t="s">
        <v>346</v>
      </c>
      <c r="B387" s="251">
        <v>59620980</v>
      </c>
    </row>
    <row r="388" spans="1:2">
      <c r="A388" s="169" t="s">
        <v>650</v>
      </c>
      <c r="B388" s="252">
        <v>59620980</v>
      </c>
    </row>
    <row r="389" spans="1:2">
      <c r="A389" s="249" t="s">
        <v>482</v>
      </c>
      <c r="B389" s="253">
        <v>59620980</v>
      </c>
    </row>
    <row r="390" spans="1:2">
      <c r="A390" s="249" t="s">
        <v>480</v>
      </c>
      <c r="B390" s="254"/>
    </row>
    <row r="391" spans="1:2">
      <c r="A391" s="168" t="s">
        <v>284</v>
      </c>
      <c r="B391" s="251">
        <v>146508220</v>
      </c>
    </row>
    <row r="392" spans="1:2">
      <c r="A392" s="169" t="s">
        <v>651</v>
      </c>
      <c r="B392" s="252">
        <v>73248220</v>
      </c>
    </row>
    <row r="393" spans="1:2">
      <c r="A393" s="249" t="s">
        <v>482</v>
      </c>
      <c r="B393" s="253">
        <v>73248220</v>
      </c>
    </row>
    <row r="394" spans="1:2">
      <c r="A394" s="249" t="s">
        <v>480</v>
      </c>
      <c r="B394" s="254"/>
    </row>
    <row r="395" spans="1:2">
      <c r="A395" s="169" t="s">
        <v>652</v>
      </c>
      <c r="B395" s="252">
        <v>73260000</v>
      </c>
    </row>
    <row r="396" spans="1:2">
      <c r="A396" s="249" t="s">
        <v>487</v>
      </c>
      <c r="B396" s="253">
        <v>73260000</v>
      </c>
    </row>
    <row r="397" spans="1:2">
      <c r="A397" s="168" t="s">
        <v>653</v>
      </c>
      <c r="B397" s="251">
        <v>92102304</v>
      </c>
    </row>
    <row r="398" spans="1:2">
      <c r="A398" s="169" t="s">
        <v>654</v>
      </c>
      <c r="B398" s="252">
        <v>91392000</v>
      </c>
    </row>
    <row r="399" spans="1:2">
      <c r="A399" s="249" t="s">
        <v>480</v>
      </c>
      <c r="B399" s="253">
        <v>91392000</v>
      </c>
    </row>
    <row r="400" spans="1:2">
      <c r="A400" s="169" t="s">
        <v>655</v>
      </c>
      <c r="B400" s="252">
        <v>710304</v>
      </c>
    </row>
    <row r="401" spans="1:2">
      <c r="A401" s="249" t="s">
        <v>480</v>
      </c>
      <c r="B401" s="253">
        <v>710304</v>
      </c>
    </row>
    <row r="402" spans="1:2">
      <c r="A402" s="168" t="s">
        <v>285</v>
      </c>
      <c r="B402" s="251">
        <v>24371200</v>
      </c>
    </row>
    <row r="403" spans="1:2">
      <c r="A403" s="169" t="s">
        <v>656</v>
      </c>
      <c r="B403" s="252">
        <v>12185600</v>
      </c>
    </row>
    <row r="404" spans="1:2">
      <c r="A404" s="249" t="s">
        <v>483</v>
      </c>
      <c r="B404" s="253">
        <v>12185600</v>
      </c>
    </row>
    <row r="405" spans="1:2">
      <c r="A405" s="169" t="s">
        <v>657</v>
      </c>
      <c r="B405" s="252">
        <v>12185600</v>
      </c>
    </row>
    <row r="406" spans="1:2">
      <c r="A406" s="249" t="s">
        <v>487</v>
      </c>
      <c r="B406" s="253">
        <v>12185600</v>
      </c>
    </row>
    <row r="407" spans="1:2">
      <c r="A407" s="168" t="s">
        <v>286</v>
      </c>
      <c r="B407" s="251">
        <v>585985760</v>
      </c>
    </row>
    <row r="408" spans="1:2">
      <c r="A408" s="169" t="s">
        <v>658</v>
      </c>
      <c r="B408" s="252">
        <v>585985760</v>
      </c>
    </row>
    <row r="409" spans="1:2">
      <c r="A409" s="249" t="s">
        <v>485</v>
      </c>
      <c r="B409" s="253">
        <v>585985760</v>
      </c>
    </row>
    <row r="410" spans="1:2">
      <c r="A410" s="168" t="s">
        <v>287</v>
      </c>
      <c r="B410" s="251">
        <v>9139500</v>
      </c>
    </row>
    <row r="411" spans="1:2">
      <c r="A411" s="169" t="s">
        <v>659</v>
      </c>
      <c r="B411" s="252">
        <v>9139500</v>
      </c>
    </row>
    <row r="412" spans="1:2">
      <c r="A412" s="249" t="s">
        <v>483</v>
      </c>
      <c r="B412" s="253">
        <v>9139500</v>
      </c>
    </row>
    <row r="413" spans="1:2">
      <c r="A413" s="168" t="s">
        <v>660</v>
      </c>
      <c r="B413" s="251">
        <v>91416000</v>
      </c>
    </row>
    <row r="414" spans="1:2">
      <c r="A414" s="169" t="s">
        <v>661</v>
      </c>
      <c r="B414" s="252">
        <v>91416000</v>
      </c>
    </row>
    <row r="415" spans="1:2">
      <c r="A415" s="249" t="s">
        <v>488</v>
      </c>
      <c r="B415" s="253">
        <v>91416000</v>
      </c>
    </row>
    <row r="416" spans="1:2">
      <c r="A416" s="168" t="s">
        <v>288</v>
      </c>
      <c r="B416" s="251">
        <v>18315000</v>
      </c>
    </row>
    <row r="417" spans="1:2">
      <c r="A417" s="169" t="s">
        <v>662</v>
      </c>
      <c r="B417" s="252">
        <v>18315000</v>
      </c>
    </row>
    <row r="418" spans="1:2">
      <c r="A418" s="249" t="s">
        <v>486</v>
      </c>
      <c r="B418" s="253">
        <v>18315000</v>
      </c>
    </row>
    <row r="419" spans="1:2">
      <c r="A419" s="168" t="s">
        <v>289</v>
      </c>
      <c r="B419" s="251">
        <v>1102649124.1900001</v>
      </c>
    </row>
    <row r="420" spans="1:2">
      <c r="A420" s="169" t="s">
        <v>663</v>
      </c>
      <c r="B420" s="252">
        <v>516664680.19</v>
      </c>
    </row>
    <row r="421" spans="1:2">
      <c r="A421" s="249" t="s">
        <v>482</v>
      </c>
      <c r="B421" s="253">
        <v>516664680.19</v>
      </c>
    </row>
    <row r="422" spans="1:2">
      <c r="A422" s="169" t="s">
        <v>664</v>
      </c>
      <c r="B422" s="252">
        <v>585984444</v>
      </c>
    </row>
    <row r="423" spans="1:2">
      <c r="A423" s="249" t="s">
        <v>482</v>
      </c>
      <c r="B423" s="253">
        <v>585984444</v>
      </c>
    </row>
    <row r="424" spans="1:2">
      <c r="A424" s="168" t="s">
        <v>290</v>
      </c>
      <c r="B424" s="251">
        <v>15250000</v>
      </c>
    </row>
    <row r="425" spans="1:2">
      <c r="A425" s="169" t="s">
        <v>665</v>
      </c>
      <c r="B425" s="252">
        <v>15250000</v>
      </c>
    </row>
    <row r="426" spans="1:2">
      <c r="A426" s="249" t="s">
        <v>484</v>
      </c>
      <c r="B426" s="253">
        <v>15250000</v>
      </c>
    </row>
    <row r="427" spans="1:2">
      <c r="A427" s="249" t="s">
        <v>485</v>
      </c>
      <c r="B427" s="254"/>
    </row>
    <row r="428" spans="1:2">
      <c r="A428" s="168" t="s">
        <v>291</v>
      </c>
      <c r="B428" s="251">
        <v>20705901031.199997</v>
      </c>
    </row>
    <row r="429" spans="1:2">
      <c r="A429" s="169" t="s">
        <v>437</v>
      </c>
      <c r="B429" s="252">
        <v>114717652</v>
      </c>
    </row>
    <row r="430" spans="1:2">
      <c r="A430" s="249" t="s">
        <v>482</v>
      </c>
      <c r="B430" s="253">
        <v>114717652</v>
      </c>
    </row>
    <row r="431" spans="1:2">
      <c r="A431" s="169" t="s">
        <v>666</v>
      </c>
      <c r="B431" s="252">
        <v>6280064000</v>
      </c>
    </row>
    <row r="432" spans="1:2">
      <c r="A432" s="249" t="s">
        <v>482</v>
      </c>
      <c r="B432" s="253">
        <v>6258726387.1999998</v>
      </c>
    </row>
    <row r="433" spans="1:2">
      <c r="A433" s="249" t="s">
        <v>480</v>
      </c>
      <c r="B433" s="253">
        <v>21337612.800000001</v>
      </c>
    </row>
    <row r="434" spans="1:2">
      <c r="A434" s="249" t="s">
        <v>484</v>
      </c>
      <c r="B434" s="254"/>
    </row>
    <row r="435" spans="1:2">
      <c r="A435" s="169" t="s">
        <v>667</v>
      </c>
      <c r="B435" s="252">
        <v>4819584000</v>
      </c>
    </row>
    <row r="436" spans="1:2">
      <c r="A436" s="249" t="s">
        <v>480</v>
      </c>
      <c r="B436" s="253">
        <v>4778445929.6000004</v>
      </c>
    </row>
    <row r="437" spans="1:2">
      <c r="A437" s="249" t="s">
        <v>484</v>
      </c>
      <c r="B437" s="253">
        <v>41138070.399999999</v>
      </c>
    </row>
    <row r="438" spans="1:2">
      <c r="A438" s="249" t="s">
        <v>485</v>
      </c>
      <c r="B438" s="254"/>
    </row>
    <row r="439" spans="1:2">
      <c r="A439" s="249" t="s">
        <v>486</v>
      </c>
      <c r="B439" s="254"/>
    </row>
    <row r="440" spans="1:2">
      <c r="A440" s="169" t="s">
        <v>668</v>
      </c>
      <c r="B440" s="252">
        <v>3213056000</v>
      </c>
    </row>
    <row r="441" spans="1:2">
      <c r="A441" s="249" t="s">
        <v>484</v>
      </c>
      <c r="B441" s="253">
        <v>3131510099.1999998</v>
      </c>
    </row>
    <row r="442" spans="1:2">
      <c r="A442" s="249" t="s">
        <v>486</v>
      </c>
      <c r="B442" s="254"/>
    </row>
    <row r="443" spans="1:2">
      <c r="A443" s="249" t="s">
        <v>488</v>
      </c>
      <c r="B443" s="253">
        <v>81545900.799999997</v>
      </c>
    </row>
    <row r="444" spans="1:2">
      <c r="A444" s="169" t="s">
        <v>669</v>
      </c>
      <c r="B444" s="252">
        <v>3213056000</v>
      </c>
    </row>
    <row r="445" spans="1:2">
      <c r="A445" s="249" t="s">
        <v>486</v>
      </c>
      <c r="B445" s="253">
        <v>3191378825.5999999</v>
      </c>
    </row>
    <row r="446" spans="1:2">
      <c r="A446" s="249" t="s">
        <v>487</v>
      </c>
      <c r="B446" s="254"/>
    </row>
    <row r="447" spans="1:2">
      <c r="A447" s="249" t="s">
        <v>488</v>
      </c>
      <c r="B447" s="253">
        <v>21677174.399999999</v>
      </c>
    </row>
    <row r="448" spans="1:2">
      <c r="A448" s="169" t="s">
        <v>670</v>
      </c>
      <c r="B448" s="252">
        <v>3065423379.1999998</v>
      </c>
    </row>
    <row r="449" spans="1:2">
      <c r="A449" s="249" t="s">
        <v>488</v>
      </c>
      <c r="B449" s="253">
        <v>3065423379.1999998</v>
      </c>
    </row>
    <row r="450" spans="1:2">
      <c r="A450" s="168" t="s">
        <v>292</v>
      </c>
      <c r="B450" s="251">
        <v>110015964</v>
      </c>
    </row>
    <row r="451" spans="1:2">
      <c r="A451" s="169" t="s">
        <v>671</v>
      </c>
      <c r="B451" s="252">
        <v>110015964</v>
      </c>
    </row>
    <row r="452" spans="1:2">
      <c r="A452" s="249" t="s">
        <v>487</v>
      </c>
      <c r="B452" s="253">
        <v>110015964</v>
      </c>
    </row>
    <row r="453" spans="1:2">
      <c r="A453" s="168" t="s">
        <v>293</v>
      </c>
      <c r="B453" s="251">
        <v>73300000</v>
      </c>
    </row>
    <row r="454" spans="1:2">
      <c r="A454" s="169" t="s">
        <v>672</v>
      </c>
      <c r="B454" s="252">
        <v>73300000</v>
      </c>
    </row>
    <row r="455" spans="1:2">
      <c r="A455" s="249" t="s">
        <v>484</v>
      </c>
      <c r="B455" s="253">
        <v>73300000</v>
      </c>
    </row>
    <row r="456" spans="1:2">
      <c r="A456" s="249" t="s">
        <v>485</v>
      </c>
      <c r="B456" s="254"/>
    </row>
    <row r="457" spans="1:2">
      <c r="A457" s="168" t="s">
        <v>202</v>
      </c>
      <c r="B457" s="251">
        <v>3024000</v>
      </c>
    </row>
    <row r="458" spans="1:2">
      <c r="A458" s="169" t="s">
        <v>673</v>
      </c>
      <c r="B458" s="252">
        <v>3024000</v>
      </c>
    </row>
    <row r="459" spans="1:2">
      <c r="A459" s="249" t="s">
        <v>483</v>
      </c>
      <c r="B459" s="253">
        <v>1814400</v>
      </c>
    </row>
    <row r="460" spans="1:2">
      <c r="A460" s="249" t="s">
        <v>486</v>
      </c>
      <c r="B460" s="253">
        <v>1209600</v>
      </c>
    </row>
    <row r="461" spans="1:2">
      <c r="A461" s="249" t="s">
        <v>487</v>
      </c>
      <c r="B461" s="254"/>
    </row>
    <row r="462" spans="1:2">
      <c r="A462" s="168" t="s">
        <v>674</v>
      </c>
      <c r="B462" s="251">
        <v>6092800</v>
      </c>
    </row>
    <row r="463" spans="1:2">
      <c r="A463" s="169" t="s">
        <v>675</v>
      </c>
      <c r="B463" s="252">
        <v>6092800</v>
      </c>
    </row>
    <row r="464" spans="1:2">
      <c r="A464" s="249" t="s">
        <v>482</v>
      </c>
      <c r="B464" s="253">
        <v>6092800</v>
      </c>
    </row>
    <row r="465" spans="1:2">
      <c r="A465" s="249" t="s">
        <v>480</v>
      </c>
      <c r="B465" s="254"/>
    </row>
    <row r="466" spans="1:2">
      <c r="A466" s="168" t="s">
        <v>294</v>
      </c>
      <c r="B466" s="251">
        <v>437051872</v>
      </c>
    </row>
    <row r="467" spans="1:2">
      <c r="A467" s="169" t="s">
        <v>676</v>
      </c>
      <c r="B467" s="252">
        <v>57551872</v>
      </c>
    </row>
    <row r="468" spans="1:2">
      <c r="A468" s="249" t="s">
        <v>480</v>
      </c>
      <c r="B468" s="253">
        <v>24498432</v>
      </c>
    </row>
    <row r="469" spans="1:2">
      <c r="A469" s="249" t="s">
        <v>485</v>
      </c>
      <c r="B469" s="253">
        <v>16554496</v>
      </c>
    </row>
    <row r="470" spans="1:2">
      <c r="A470" s="249" t="s">
        <v>488</v>
      </c>
      <c r="B470" s="253">
        <v>16498944</v>
      </c>
    </row>
    <row r="471" spans="1:2">
      <c r="A471" s="169" t="s">
        <v>677</v>
      </c>
      <c r="B471" s="252">
        <v>379500000</v>
      </c>
    </row>
    <row r="472" spans="1:2">
      <c r="A472" s="249" t="s">
        <v>480</v>
      </c>
      <c r="B472" s="253">
        <v>132000000</v>
      </c>
    </row>
    <row r="473" spans="1:2">
      <c r="A473" s="249" t="s">
        <v>485</v>
      </c>
      <c r="B473" s="253">
        <v>115500000</v>
      </c>
    </row>
    <row r="474" spans="1:2">
      <c r="A474" s="249" t="s">
        <v>488</v>
      </c>
      <c r="B474" s="253">
        <v>132000000</v>
      </c>
    </row>
    <row r="475" spans="1:2">
      <c r="A475" s="168" t="s">
        <v>678</v>
      </c>
      <c r="B475" s="251">
        <v>3046400</v>
      </c>
    </row>
    <row r="476" spans="1:2">
      <c r="A476" s="169" t="s">
        <v>679</v>
      </c>
      <c r="B476" s="252">
        <v>3046400</v>
      </c>
    </row>
    <row r="477" spans="1:2">
      <c r="A477" s="249" t="s">
        <v>484</v>
      </c>
      <c r="B477" s="253">
        <v>3046400</v>
      </c>
    </row>
    <row r="478" spans="1:2">
      <c r="A478" s="168" t="s">
        <v>295</v>
      </c>
      <c r="B478" s="251">
        <v>91560275</v>
      </c>
    </row>
    <row r="479" spans="1:2">
      <c r="A479" s="169" t="s">
        <v>680</v>
      </c>
      <c r="B479" s="252">
        <v>91560275</v>
      </c>
    </row>
    <row r="480" spans="1:2">
      <c r="A480" s="249" t="s">
        <v>484</v>
      </c>
      <c r="B480" s="253">
        <v>91560275</v>
      </c>
    </row>
    <row r="481" spans="1:2">
      <c r="A481" s="249" t="s">
        <v>485</v>
      </c>
      <c r="B481" s="254"/>
    </row>
    <row r="482" spans="1:2">
      <c r="A482" s="168" t="s">
        <v>438</v>
      </c>
      <c r="B482" s="251">
        <v>219747000</v>
      </c>
    </row>
    <row r="483" spans="1:2">
      <c r="A483" s="169" t="s">
        <v>681</v>
      </c>
      <c r="B483" s="252">
        <v>109875000</v>
      </c>
    </row>
    <row r="484" spans="1:2">
      <c r="A484" s="249" t="s">
        <v>482</v>
      </c>
      <c r="B484" s="253">
        <v>109875000</v>
      </c>
    </row>
    <row r="485" spans="1:2">
      <c r="A485" s="249" t="s">
        <v>480</v>
      </c>
      <c r="B485" s="254"/>
    </row>
    <row r="486" spans="1:2">
      <c r="A486" s="169" t="s">
        <v>682</v>
      </c>
      <c r="B486" s="252">
        <v>109872000</v>
      </c>
    </row>
    <row r="487" spans="1:2">
      <c r="A487" s="249" t="s">
        <v>487</v>
      </c>
      <c r="B487" s="253">
        <v>109872000</v>
      </c>
    </row>
    <row r="488" spans="1:2">
      <c r="A488" s="168" t="s">
        <v>296</v>
      </c>
      <c r="B488" s="251">
        <v>74373118</v>
      </c>
    </row>
    <row r="489" spans="1:2">
      <c r="A489" s="169" t="s">
        <v>683</v>
      </c>
      <c r="B489" s="252">
        <v>36665750</v>
      </c>
    </row>
    <row r="490" spans="1:2">
      <c r="A490" s="249" t="s">
        <v>482</v>
      </c>
      <c r="B490" s="253">
        <v>36665750</v>
      </c>
    </row>
    <row r="491" spans="1:2">
      <c r="A491" s="249" t="s">
        <v>480</v>
      </c>
      <c r="B491" s="254"/>
    </row>
    <row r="492" spans="1:2">
      <c r="A492" s="169" t="s">
        <v>684</v>
      </c>
      <c r="B492" s="252">
        <v>36625000</v>
      </c>
    </row>
    <row r="493" spans="1:2">
      <c r="A493" s="249" t="s">
        <v>487</v>
      </c>
      <c r="B493" s="253">
        <v>36625000</v>
      </c>
    </row>
    <row r="494" spans="1:2">
      <c r="A494" s="169" t="s">
        <v>685</v>
      </c>
      <c r="B494" s="252">
        <v>1082368</v>
      </c>
    </row>
    <row r="495" spans="1:2">
      <c r="A495" s="249" t="s">
        <v>482</v>
      </c>
      <c r="B495" s="253">
        <v>541184</v>
      </c>
    </row>
    <row r="496" spans="1:2">
      <c r="A496" s="249" t="s">
        <v>487</v>
      </c>
      <c r="B496" s="253">
        <v>541184</v>
      </c>
    </row>
    <row r="497" spans="1:2">
      <c r="A497" s="168" t="s">
        <v>297</v>
      </c>
      <c r="B497" s="251">
        <v>54936000</v>
      </c>
    </row>
    <row r="498" spans="1:2">
      <c r="A498" s="169" t="s">
        <v>686</v>
      </c>
      <c r="B498" s="252">
        <v>54936000</v>
      </c>
    </row>
    <row r="499" spans="1:2">
      <c r="A499" s="249" t="s">
        <v>484</v>
      </c>
      <c r="B499" s="253">
        <v>54936000</v>
      </c>
    </row>
    <row r="500" spans="1:2">
      <c r="A500" s="168" t="s">
        <v>298</v>
      </c>
      <c r="B500" s="251">
        <v>9139200</v>
      </c>
    </row>
    <row r="501" spans="1:2">
      <c r="A501" s="169" t="s">
        <v>687</v>
      </c>
      <c r="B501" s="252">
        <v>9139200</v>
      </c>
    </row>
    <row r="502" spans="1:2">
      <c r="A502" s="249" t="s">
        <v>484</v>
      </c>
      <c r="B502" s="253">
        <v>9139200</v>
      </c>
    </row>
    <row r="503" spans="1:2">
      <c r="A503" s="249" t="s">
        <v>485</v>
      </c>
      <c r="B503" s="254"/>
    </row>
    <row r="504" spans="1:2">
      <c r="A504" s="168" t="s">
        <v>299</v>
      </c>
      <c r="B504" s="251">
        <v>79206400</v>
      </c>
    </row>
    <row r="505" spans="1:2">
      <c r="A505" s="169" t="s">
        <v>688</v>
      </c>
      <c r="B505" s="252">
        <v>79206400</v>
      </c>
    </row>
    <row r="506" spans="1:2">
      <c r="A506" s="249" t="s">
        <v>484</v>
      </c>
      <c r="B506" s="253">
        <v>79206400</v>
      </c>
    </row>
    <row r="507" spans="1:2">
      <c r="A507" s="249" t="s">
        <v>485</v>
      </c>
      <c r="B507" s="254"/>
    </row>
    <row r="508" spans="1:2">
      <c r="A508" s="168" t="s">
        <v>209</v>
      </c>
      <c r="B508" s="251">
        <v>72291520</v>
      </c>
    </row>
    <row r="509" spans="1:2">
      <c r="A509" s="169" t="s">
        <v>439</v>
      </c>
      <c r="B509" s="255"/>
    </row>
    <row r="510" spans="1:2">
      <c r="A510" s="249" t="s">
        <v>481</v>
      </c>
      <c r="B510" s="254"/>
    </row>
    <row r="511" spans="1:2">
      <c r="A511" s="249" t="s">
        <v>488</v>
      </c>
      <c r="B511" s="254"/>
    </row>
    <row r="512" spans="1:2">
      <c r="A512" s="169" t="s">
        <v>300</v>
      </c>
      <c r="B512" s="255"/>
    </row>
    <row r="513" spans="1:2">
      <c r="A513" s="249" t="s">
        <v>481</v>
      </c>
      <c r="B513" s="254"/>
    </row>
    <row r="514" spans="1:2">
      <c r="A514" s="249" t="s">
        <v>488</v>
      </c>
      <c r="B514" s="254"/>
    </row>
    <row r="515" spans="1:2">
      <c r="A515" s="169" t="s">
        <v>689</v>
      </c>
      <c r="B515" s="252">
        <v>72291520</v>
      </c>
    </row>
    <row r="516" spans="1:2">
      <c r="A516" s="249" t="s">
        <v>480</v>
      </c>
      <c r="B516" s="253">
        <v>24811920</v>
      </c>
    </row>
    <row r="517" spans="1:2">
      <c r="A517" s="249" t="s">
        <v>485</v>
      </c>
      <c r="B517" s="253">
        <v>22667680</v>
      </c>
    </row>
    <row r="518" spans="1:2">
      <c r="A518" s="249" t="s">
        <v>487</v>
      </c>
      <c r="B518" s="254"/>
    </row>
    <row r="519" spans="1:2">
      <c r="A519" s="249" t="s">
        <v>488</v>
      </c>
      <c r="B519" s="253">
        <v>24811920</v>
      </c>
    </row>
    <row r="520" spans="1:2">
      <c r="A520" s="168" t="s">
        <v>301</v>
      </c>
      <c r="B520" s="251">
        <v>121609040</v>
      </c>
    </row>
    <row r="521" spans="1:2">
      <c r="A521" s="169" t="s">
        <v>347</v>
      </c>
      <c r="B521" s="255"/>
    </row>
    <row r="522" spans="1:2">
      <c r="A522" s="249" t="s">
        <v>481</v>
      </c>
      <c r="B522" s="254"/>
    </row>
    <row r="523" spans="1:2">
      <c r="A523" s="249" t="s">
        <v>484</v>
      </c>
      <c r="B523" s="254"/>
    </row>
    <row r="524" spans="1:2">
      <c r="A524" s="249" t="s">
        <v>485</v>
      </c>
      <c r="B524" s="254"/>
    </row>
    <row r="525" spans="1:2">
      <c r="A525" s="249" t="s">
        <v>486</v>
      </c>
      <c r="B525" s="254"/>
    </row>
    <row r="526" spans="1:2">
      <c r="A526" s="249" t="s">
        <v>488</v>
      </c>
      <c r="B526" s="254"/>
    </row>
    <row r="527" spans="1:2">
      <c r="A527" s="169" t="s">
        <v>440</v>
      </c>
      <c r="B527" s="252">
        <v>121609040</v>
      </c>
    </row>
    <row r="528" spans="1:2">
      <c r="A528" s="249" t="s">
        <v>481</v>
      </c>
      <c r="B528" s="254"/>
    </row>
    <row r="529" spans="1:2">
      <c r="A529" s="249" t="s">
        <v>482</v>
      </c>
      <c r="B529" s="254"/>
    </row>
    <row r="530" spans="1:2">
      <c r="A530" s="249" t="s">
        <v>480</v>
      </c>
      <c r="B530" s="253">
        <v>41965840</v>
      </c>
    </row>
    <row r="531" spans="1:2">
      <c r="A531" s="249" t="s">
        <v>483</v>
      </c>
      <c r="B531" s="254"/>
    </row>
    <row r="532" spans="1:2">
      <c r="A532" s="249" t="s">
        <v>484</v>
      </c>
      <c r="B532" s="254"/>
    </row>
    <row r="533" spans="1:2">
      <c r="A533" s="249" t="s">
        <v>485</v>
      </c>
      <c r="B533" s="253">
        <v>37677360</v>
      </c>
    </row>
    <row r="534" spans="1:2">
      <c r="A534" s="249" t="s">
        <v>486</v>
      </c>
      <c r="B534" s="254"/>
    </row>
    <row r="535" spans="1:2">
      <c r="A535" s="249" t="s">
        <v>487</v>
      </c>
      <c r="B535" s="254"/>
    </row>
    <row r="536" spans="1:2">
      <c r="A536" s="249" t="s">
        <v>488</v>
      </c>
      <c r="B536" s="253">
        <v>41965840</v>
      </c>
    </row>
    <row r="537" spans="1:2">
      <c r="A537" s="168" t="s">
        <v>348</v>
      </c>
      <c r="B537" s="251">
        <v>3369520</v>
      </c>
    </row>
    <row r="538" spans="1:2">
      <c r="A538" s="169" t="s">
        <v>441</v>
      </c>
      <c r="B538" s="252">
        <v>3369520</v>
      </c>
    </row>
    <row r="539" spans="1:2">
      <c r="A539" s="249" t="s">
        <v>480</v>
      </c>
      <c r="B539" s="253">
        <v>1225280</v>
      </c>
    </row>
    <row r="540" spans="1:2">
      <c r="A540" s="249" t="s">
        <v>485</v>
      </c>
      <c r="B540" s="253">
        <v>918960</v>
      </c>
    </row>
    <row r="541" spans="1:2">
      <c r="A541" s="249" t="s">
        <v>488</v>
      </c>
      <c r="B541" s="253">
        <v>1225280</v>
      </c>
    </row>
    <row r="542" spans="1:2" ht="12.75">
      <c r="A542" s="250" t="s">
        <v>2</v>
      </c>
      <c r="B542" s="257">
        <v>114231952913.08</v>
      </c>
    </row>
    <row r="543" spans="1:2" ht="12.75">
      <c r="A543" s="241" t="s">
        <v>2</v>
      </c>
      <c r="B543" s="242">
        <f>+B7+B10+B13+B17+B38+B64+B70+B75+B78+B92+B98+B103+B108+B113+B120+B126+B140+B172+B175+B178+B181+B184+B190+B195+B205+B210+B228+B236+B242+B245+B249+B252+B255+B258+B263+B266+B269+B272+B275+B278+B289+B326+B330+B342+B358+B361+B367+B370+B381+B384+B387+B391+B397+B402+B407+B410+B413+B416+B419+B424+B428+B450+B453+B457+B462+B466+B475+B478+B482+B488+B497+B500+B504+B508+B520+B537</f>
        <v>114231952913.08</v>
      </c>
    </row>
    <row r="544" spans="1:2">
      <c r="B544" s="240">
        <f>+B542-B543</f>
        <v>0</v>
      </c>
    </row>
    <row r="553" spans="2:2">
      <c r="B553" s="240">
        <f>'7.6.-СПОТ_сотиш'!I859</f>
        <v>16430374732</v>
      </c>
    </row>
    <row r="554" spans="2:2">
      <c r="B554" s="240" t="e">
        <f>#REF!-B553</f>
        <v>#REF!</v>
      </c>
    </row>
  </sheetData>
  <autoFilter ref="A6:B543"/>
  <pageMargins left="0.70866141732283472" right="0.19" top="0.35433070866141736" bottom="0.35433070866141736" header="0.23622047244094491" footer="0.23622047244094491"/>
  <pageSetup paperSize="9" scale="105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0"/>
  <sheetViews>
    <sheetView view="pageBreakPreview" zoomScaleNormal="100" zoomScaleSheetLayoutView="100" workbookViewId="0">
      <selection activeCell="B34" sqref="B34"/>
    </sheetView>
  </sheetViews>
  <sheetFormatPr defaultRowHeight="12"/>
  <cols>
    <col min="1" max="1" width="63.5703125" style="11" customWidth="1"/>
    <col min="2" max="2" width="18.85546875" style="125" customWidth="1"/>
    <col min="3" max="3" width="15.85546875" style="12" bestFit="1" customWidth="1"/>
    <col min="4" max="5" width="9.140625" style="12"/>
    <col min="6" max="6" width="13.28515625" style="12" customWidth="1"/>
    <col min="7" max="16384" width="9.140625" style="12"/>
  </cols>
  <sheetData>
    <row r="1" spans="1:2">
      <c r="B1" s="136" t="s">
        <v>5</v>
      </c>
    </row>
    <row r="3" spans="1:2">
      <c r="A3" s="134" t="s">
        <v>349</v>
      </c>
      <c r="B3" s="124"/>
    </row>
    <row r="4" spans="1:2">
      <c r="A4" s="135" t="s">
        <v>478</v>
      </c>
      <c r="B4" s="124"/>
    </row>
    <row r="5" spans="1:2">
      <c r="A5" s="135"/>
      <c r="B5" s="124" t="s">
        <v>335</v>
      </c>
    </row>
    <row r="6" spans="1:2" ht="15">
      <c r="A6" s="144" t="s">
        <v>0</v>
      </c>
      <c r="B6" s="145" t="s">
        <v>1</v>
      </c>
    </row>
    <row r="7" spans="1:2">
      <c r="A7" s="265" t="s">
        <v>442</v>
      </c>
      <c r="B7" s="171">
        <v>263470155.30000001</v>
      </c>
    </row>
    <row r="8" spans="1:2">
      <c r="A8" s="266"/>
      <c r="B8" s="172">
        <v>21780</v>
      </c>
    </row>
    <row r="9" spans="1:2">
      <c r="A9" s="267" t="s">
        <v>324</v>
      </c>
      <c r="B9" s="173">
        <v>263470155.30000001</v>
      </c>
    </row>
    <row r="10" spans="1:2">
      <c r="A10" s="268"/>
      <c r="B10" s="170">
        <v>21780</v>
      </c>
    </row>
    <row r="11" spans="1:2">
      <c r="A11" s="269" t="s">
        <v>690</v>
      </c>
      <c r="B11" s="174">
        <v>263470155.30000001</v>
      </c>
    </row>
    <row r="12" spans="1:2">
      <c r="A12" s="270"/>
      <c r="B12" s="175">
        <v>21780</v>
      </c>
    </row>
    <row r="13" spans="1:2">
      <c r="A13" s="271" t="s">
        <v>324</v>
      </c>
      <c r="B13" s="174">
        <v>263470155.30000001</v>
      </c>
    </row>
    <row r="14" spans="1:2">
      <c r="A14" s="272"/>
      <c r="B14" s="175">
        <v>21780</v>
      </c>
    </row>
    <row r="15" spans="1:2">
      <c r="A15" s="273" t="s">
        <v>487</v>
      </c>
      <c r="B15" s="174">
        <v>262372007.69999999</v>
      </c>
    </row>
    <row r="16" spans="1:2">
      <c r="A16" s="274"/>
      <c r="B16" s="175">
        <v>21780</v>
      </c>
    </row>
    <row r="17" spans="1:2">
      <c r="A17" s="273" t="s">
        <v>488</v>
      </c>
      <c r="B17" s="174">
        <v>1098147.6000000001</v>
      </c>
    </row>
    <row r="18" spans="1:2">
      <c r="A18" s="274"/>
      <c r="B18" s="176"/>
    </row>
    <row r="19" spans="1:2">
      <c r="A19" s="265" t="s">
        <v>443</v>
      </c>
      <c r="B19" s="171">
        <v>4796726976</v>
      </c>
    </row>
    <row r="20" spans="1:2">
      <c r="A20" s="266"/>
      <c r="B20" s="172">
        <v>395280</v>
      </c>
    </row>
    <row r="21" spans="1:2">
      <c r="A21" s="267" t="s">
        <v>324</v>
      </c>
      <c r="B21" s="173">
        <v>4796726976</v>
      </c>
    </row>
    <row r="22" spans="1:2">
      <c r="A22" s="268"/>
      <c r="B22" s="170">
        <v>395280</v>
      </c>
    </row>
    <row r="23" spans="1:2">
      <c r="A23" s="269" t="s">
        <v>444</v>
      </c>
      <c r="B23" s="174">
        <v>4796726976</v>
      </c>
    </row>
    <row r="24" spans="1:2">
      <c r="A24" s="270"/>
      <c r="B24" s="175">
        <v>395280</v>
      </c>
    </row>
    <row r="25" spans="1:2">
      <c r="A25" s="271" t="s">
        <v>324</v>
      </c>
      <c r="B25" s="174">
        <v>4796726976</v>
      </c>
    </row>
    <row r="26" spans="1:2">
      <c r="A26" s="272"/>
      <c r="B26" s="175">
        <v>395280</v>
      </c>
    </row>
    <row r="27" spans="1:2">
      <c r="A27" s="273" t="s">
        <v>483</v>
      </c>
      <c r="B27" s="174">
        <v>2374641506.6900001</v>
      </c>
    </row>
    <row r="28" spans="1:2">
      <c r="A28" s="274"/>
      <c r="B28" s="175">
        <v>197520</v>
      </c>
    </row>
    <row r="29" spans="1:2">
      <c r="A29" s="273" t="s">
        <v>484</v>
      </c>
      <c r="B29" s="174">
        <v>1423879702.9100001</v>
      </c>
    </row>
    <row r="30" spans="1:2">
      <c r="A30" s="274"/>
      <c r="B30" s="175">
        <v>116160</v>
      </c>
    </row>
    <row r="31" spans="1:2">
      <c r="A31" s="273" t="s">
        <v>485</v>
      </c>
      <c r="B31" s="174">
        <v>998205766.39999998</v>
      </c>
    </row>
    <row r="32" spans="1:2">
      <c r="A32" s="274"/>
      <c r="B32" s="175">
        <v>81600</v>
      </c>
    </row>
    <row r="33" spans="1:2" ht="12.75">
      <c r="A33" s="245" t="s">
        <v>2</v>
      </c>
      <c r="B33" s="258">
        <v>5060197131.3000011</v>
      </c>
    </row>
    <row r="34" spans="1:2" ht="12" customHeight="1">
      <c r="A34" s="259" t="s">
        <v>692</v>
      </c>
      <c r="B34" s="260">
        <f>+B8+B20</f>
        <v>417060</v>
      </c>
    </row>
    <row r="35" spans="1:2">
      <c r="A35" s="133" t="s">
        <v>691</v>
      </c>
      <c r="B35" s="126">
        <f>+B7+B19</f>
        <v>5060197131.3000002</v>
      </c>
    </row>
    <row r="39" spans="1:2">
      <c r="B39" s="125" t="s">
        <v>163</v>
      </c>
    </row>
    <row r="40" spans="1:2">
      <c r="B40" s="125" t="s">
        <v>164</v>
      </c>
    </row>
  </sheetData>
  <autoFilter ref="A6:C34"/>
  <mergeCells count="13">
    <mergeCell ref="A27:A28"/>
    <mergeCell ref="A29:A30"/>
    <mergeCell ref="A31:A32"/>
    <mergeCell ref="A17:A18"/>
    <mergeCell ref="A19:A20"/>
    <mergeCell ref="A21:A22"/>
    <mergeCell ref="A23:A24"/>
    <mergeCell ref="A25:A26"/>
    <mergeCell ref="A7:A8"/>
    <mergeCell ref="A9:A10"/>
    <mergeCell ref="A11:A12"/>
    <mergeCell ref="A13:A14"/>
    <mergeCell ref="A15:A16"/>
  </mergeCells>
  <pageMargins left="0.7" right="0.7" top="0.75" bottom="0.75" header="0.3" footer="0.3"/>
  <pageSetup paperSize="9" scale="97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C150"/>
  <sheetViews>
    <sheetView view="pageBreakPreview" zoomScale="125" zoomScaleNormal="100" zoomScaleSheetLayoutView="125" workbookViewId="0">
      <selection activeCell="B148" sqref="B148"/>
    </sheetView>
  </sheetViews>
  <sheetFormatPr defaultRowHeight="15"/>
  <cols>
    <col min="1" max="1" width="78.42578125" style="140" bestFit="1" customWidth="1"/>
    <col min="2" max="2" width="17.7109375" style="146" customWidth="1"/>
    <col min="3" max="3" width="9.140625" style="6"/>
    <col min="4" max="4" width="19" style="6" customWidth="1"/>
    <col min="5" max="16384" width="9.140625" style="6"/>
  </cols>
  <sheetData>
    <row r="1" spans="1:3">
      <c r="B1" s="141" t="s">
        <v>6</v>
      </c>
    </row>
    <row r="3" spans="1:3" ht="15.75">
      <c r="A3" s="1" t="s">
        <v>350</v>
      </c>
      <c r="B3" s="143"/>
    </row>
    <row r="4" spans="1:3" ht="15.75">
      <c r="A4" s="1" t="s">
        <v>478</v>
      </c>
      <c r="B4" s="142"/>
      <c r="C4" s="6" t="s">
        <v>165</v>
      </c>
    </row>
    <row r="5" spans="1:3">
      <c r="A5" s="142"/>
      <c r="B5" s="143"/>
      <c r="C5" s="6" t="s">
        <v>166</v>
      </c>
    </row>
    <row r="6" spans="1:3" s="4" customFormat="1">
      <c r="A6" s="144" t="s">
        <v>0</v>
      </c>
      <c r="B6" s="145" t="s">
        <v>1</v>
      </c>
    </row>
    <row r="7" spans="1:3" s="4" customFormat="1" ht="12">
      <c r="A7" s="178" t="s">
        <v>693</v>
      </c>
      <c r="B7" s="177">
        <v>5200000</v>
      </c>
    </row>
    <row r="8" spans="1:3" s="4" customFormat="1" ht="12">
      <c r="A8" s="179" t="s">
        <v>694</v>
      </c>
      <c r="B8" s="182">
        <v>5200000</v>
      </c>
    </row>
    <row r="9" spans="1:3" s="4" customFormat="1" ht="12">
      <c r="A9" s="178" t="s">
        <v>325</v>
      </c>
      <c r="B9" s="177">
        <v>6068000</v>
      </c>
    </row>
    <row r="10" spans="1:3" s="4" customFormat="1" ht="12">
      <c r="A10" s="179" t="s">
        <v>695</v>
      </c>
      <c r="B10" s="182">
        <v>6068000</v>
      </c>
    </row>
    <row r="11" spans="1:3" s="4" customFormat="1" ht="12">
      <c r="A11" s="178" t="s">
        <v>696</v>
      </c>
      <c r="B11" s="177">
        <v>112000000</v>
      </c>
    </row>
    <row r="12" spans="1:3" s="4" customFormat="1" ht="12">
      <c r="A12" s="179" t="s">
        <v>697</v>
      </c>
      <c r="B12" s="182">
        <v>112000000</v>
      </c>
    </row>
    <row r="13" spans="1:3" s="4" customFormat="1" ht="12">
      <c r="A13" s="178" t="s">
        <v>445</v>
      </c>
      <c r="B13" s="177">
        <v>48019805.039999999</v>
      </c>
    </row>
    <row r="14" spans="1:3" s="4" customFormat="1" ht="12">
      <c r="A14" s="179" t="s">
        <v>446</v>
      </c>
      <c r="B14" s="182">
        <v>48019805.039999999</v>
      </c>
    </row>
    <row r="15" spans="1:3" s="4" customFormat="1" ht="12">
      <c r="A15" s="178" t="s">
        <v>698</v>
      </c>
      <c r="B15" s="177">
        <v>2240000</v>
      </c>
    </row>
    <row r="16" spans="1:3" s="4" customFormat="1" ht="12">
      <c r="A16" s="179" t="s">
        <v>699</v>
      </c>
      <c r="B16" s="182">
        <v>2240000</v>
      </c>
    </row>
    <row r="17" spans="1:2" s="4" customFormat="1" ht="22.5">
      <c r="A17" s="178" t="s">
        <v>326</v>
      </c>
      <c r="B17" s="177">
        <v>1122060.8</v>
      </c>
    </row>
    <row r="18" spans="1:2" s="4" customFormat="1" ht="12">
      <c r="A18" s="179" t="s">
        <v>700</v>
      </c>
      <c r="B18" s="182">
        <v>1122060.8</v>
      </c>
    </row>
    <row r="19" spans="1:2" s="4" customFormat="1" ht="12">
      <c r="A19" s="178" t="s">
        <v>447</v>
      </c>
      <c r="B19" s="177">
        <v>8652000</v>
      </c>
    </row>
    <row r="20" spans="1:2" s="4" customFormat="1" ht="12">
      <c r="A20" s="179" t="s">
        <v>448</v>
      </c>
      <c r="B20" s="182">
        <v>8652000</v>
      </c>
    </row>
    <row r="21" spans="1:2" s="4" customFormat="1" ht="12">
      <c r="A21" s="178" t="s">
        <v>210</v>
      </c>
      <c r="B21" s="177">
        <v>32800</v>
      </c>
    </row>
    <row r="22" spans="1:2" s="4" customFormat="1" ht="12">
      <c r="A22" s="179" t="s">
        <v>211</v>
      </c>
      <c r="B22" s="182">
        <v>32800</v>
      </c>
    </row>
    <row r="23" spans="1:2" s="4" customFormat="1" ht="12">
      <c r="A23" s="178" t="s">
        <v>212</v>
      </c>
      <c r="B23" s="177">
        <v>4000000</v>
      </c>
    </row>
    <row r="24" spans="1:2" s="4" customFormat="1" ht="12">
      <c r="A24" s="179" t="s">
        <v>701</v>
      </c>
      <c r="B24" s="182">
        <v>4000000</v>
      </c>
    </row>
    <row r="25" spans="1:2" s="4" customFormat="1" ht="12">
      <c r="A25" s="178" t="s">
        <v>213</v>
      </c>
      <c r="B25" s="177">
        <v>72450000</v>
      </c>
    </row>
    <row r="26" spans="1:2" s="4" customFormat="1" ht="12">
      <c r="A26" s="179" t="s">
        <v>449</v>
      </c>
      <c r="B26" s="182">
        <v>72450000</v>
      </c>
    </row>
    <row r="27" spans="1:2" s="4" customFormat="1" ht="12">
      <c r="A27" s="178" t="s">
        <v>214</v>
      </c>
      <c r="B27" s="177">
        <v>3328560</v>
      </c>
    </row>
    <row r="28" spans="1:2" s="4" customFormat="1" ht="12">
      <c r="A28" s="179" t="s">
        <v>702</v>
      </c>
      <c r="B28" s="182">
        <v>3328560</v>
      </c>
    </row>
    <row r="29" spans="1:2" s="4" customFormat="1" ht="12">
      <c r="A29" s="178" t="s">
        <v>703</v>
      </c>
      <c r="B29" s="177">
        <v>7506800</v>
      </c>
    </row>
    <row r="30" spans="1:2" s="4" customFormat="1" ht="12">
      <c r="A30" s="179" t="s">
        <v>704</v>
      </c>
      <c r="B30" s="182">
        <v>7506800</v>
      </c>
    </row>
    <row r="31" spans="1:2" s="4" customFormat="1" ht="12">
      <c r="A31" s="180" t="s">
        <v>481</v>
      </c>
      <c r="B31" s="183">
        <v>7506800</v>
      </c>
    </row>
    <row r="32" spans="1:2" s="4" customFormat="1" ht="12">
      <c r="A32" s="178" t="s">
        <v>180</v>
      </c>
      <c r="B32" s="177">
        <v>49820914.840000004</v>
      </c>
    </row>
    <row r="33" spans="1:2" s="4" customFormat="1" ht="12">
      <c r="A33" s="179" t="s">
        <v>705</v>
      </c>
      <c r="B33" s="182">
        <v>49820914.840000004</v>
      </c>
    </row>
    <row r="34" spans="1:2" s="4" customFormat="1" ht="12">
      <c r="A34" s="178" t="s">
        <v>351</v>
      </c>
      <c r="B34" s="177">
        <v>4120000</v>
      </c>
    </row>
    <row r="35" spans="1:2" s="4" customFormat="1" ht="12">
      <c r="A35" s="179" t="s">
        <v>450</v>
      </c>
      <c r="B35" s="182">
        <v>4120000</v>
      </c>
    </row>
    <row r="36" spans="1:2" s="4" customFormat="1" ht="12">
      <c r="A36" s="178" t="s">
        <v>215</v>
      </c>
      <c r="B36" s="177">
        <v>37450176.960000001</v>
      </c>
    </row>
    <row r="37" spans="1:2" s="4" customFormat="1" ht="12">
      <c r="A37" s="179" t="s">
        <v>706</v>
      </c>
      <c r="B37" s="182">
        <v>18816229.600000001</v>
      </c>
    </row>
    <row r="38" spans="1:2" s="4" customFormat="1" ht="12">
      <c r="A38" s="179" t="s">
        <v>707</v>
      </c>
      <c r="B38" s="182">
        <v>12986336.16</v>
      </c>
    </row>
    <row r="39" spans="1:2" s="4" customFormat="1" ht="12">
      <c r="A39" s="179" t="s">
        <v>708</v>
      </c>
      <c r="B39" s="182">
        <v>5647611.2000000002</v>
      </c>
    </row>
    <row r="40" spans="1:2" s="4" customFormat="1" ht="22.5">
      <c r="A40" s="178" t="s">
        <v>216</v>
      </c>
      <c r="B40" s="177">
        <v>2250000</v>
      </c>
    </row>
    <row r="41" spans="1:2" s="4" customFormat="1" ht="12">
      <c r="A41" s="179" t="s">
        <v>217</v>
      </c>
      <c r="B41" s="182">
        <v>2250000</v>
      </c>
    </row>
    <row r="42" spans="1:2" s="4" customFormat="1" ht="12">
      <c r="A42" s="178" t="s">
        <v>473</v>
      </c>
      <c r="B42" s="177">
        <v>4878973.4400000004</v>
      </c>
    </row>
    <row r="43" spans="1:2" s="4" customFormat="1" ht="12">
      <c r="A43" s="179" t="s">
        <v>474</v>
      </c>
      <c r="B43" s="182">
        <v>4878973.4400000004</v>
      </c>
    </row>
    <row r="44" spans="1:2" s="4" customFormat="1" ht="12">
      <c r="A44" s="178" t="s">
        <v>218</v>
      </c>
      <c r="B44" s="177">
        <v>12000000</v>
      </c>
    </row>
    <row r="45" spans="1:2" s="4" customFormat="1" ht="12">
      <c r="A45" s="179" t="s">
        <v>709</v>
      </c>
      <c r="B45" s="182">
        <v>12000000</v>
      </c>
    </row>
    <row r="46" spans="1:2" s="4" customFormat="1" ht="12">
      <c r="A46" s="178" t="s">
        <v>327</v>
      </c>
      <c r="B46" s="177">
        <v>300000</v>
      </c>
    </row>
    <row r="47" spans="1:2" s="4" customFormat="1" ht="12">
      <c r="A47" s="179" t="s">
        <v>328</v>
      </c>
      <c r="B47" s="182">
        <v>300000</v>
      </c>
    </row>
    <row r="48" spans="1:2" s="4" customFormat="1" ht="12">
      <c r="A48" s="180" t="s">
        <v>480</v>
      </c>
      <c r="B48" s="183">
        <v>100000</v>
      </c>
    </row>
    <row r="49" spans="1:2" s="4" customFormat="1" ht="12">
      <c r="A49" s="180" t="s">
        <v>485</v>
      </c>
      <c r="B49" s="183">
        <v>100000</v>
      </c>
    </row>
    <row r="50" spans="1:2" s="4" customFormat="1" ht="12">
      <c r="A50" s="180" t="s">
        <v>488</v>
      </c>
      <c r="B50" s="183">
        <v>100000</v>
      </c>
    </row>
    <row r="51" spans="1:2" s="4" customFormat="1" ht="12">
      <c r="A51" s="178" t="s">
        <v>710</v>
      </c>
      <c r="B51" s="177">
        <v>4800000.04</v>
      </c>
    </row>
    <row r="52" spans="1:2" s="4" customFormat="1" ht="12">
      <c r="A52" s="179" t="s">
        <v>711</v>
      </c>
      <c r="B52" s="182">
        <v>4800000.04</v>
      </c>
    </row>
    <row r="53" spans="1:2" s="4" customFormat="1" ht="12">
      <c r="A53" s="180" t="s">
        <v>480</v>
      </c>
      <c r="B53" s="183">
        <v>4800000.04</v>
      </c>
    </row>
    <row r="54" spans="1:2" s="4" customFormat="1" ht="12">
      <c r="A54" s="178" t="s">
        <v>451</v>
      </c>
      <c r="B54" s="177">
        <v>7996800</v>
      </c>
    </row>
    <row r="55" spans="1:2" s="4" customFormat="1" ht="12">
      <c r="A55" s="179" t="s">
        <v>712</v>
      </c>
      <c r="B55" s="182">
        <v>7996800</v>
      </c>
    </row>
    <row r="56" spans="1:2" s="4" customFormat="1" ht="12">
      <c r="A56" s="178" t="s">
        <v>452</v>
      </c>
      <c r="B56" s="177">
        <v>150000</v>
      </c>
    </row>
    <row r="57" spans="1:2" s="4" customFormat="1" ht="12">
      <c r="A57" s="179" t="s">
        <v>453</v>
      </c>
      <c r="B57" s="182">
        <v>150000</v>
      </c>
    </row>
    <row r="58" spans="1:2" s="4" customFormat="1" ht="12">
      <c r="A58" s="178" t="s">
        <v>219</v>
      </c>
      <c r="B58" s="177">
        <v>28875000</v>
      </c>
    </row>
    <row r="59" spans="1:2" s="4" customFormat="1" ht="12">
      <c r="A59" s="179" t="s">
        <v>454</v>
      </c>
      <c r="B59" s="182">
        <v>28875000</v>
      </c>
    </row>
    <row r="60" spans="1:2" s="4" customFormat="1" ht="12">
      <c r="A60" s="180" t="s">
        <v>480</v>
      </c>
      <c r="B60" s="183">
        <v>8250000</v>
      </c>
    </row>
    <row r="61" spans="1:2" s="4" customFormat="1" ht="12">
      <c r="A61" s="180" t="s">
        <v>483</v>
      </c>
      <c r="B61" s="183">
        <v>4125000</v>
      </c>
    </row>
    <row r="62" spans="1:2" s="4" customFormat="1" ht="12">
      <c r="A62" s="180" t="s">
        <v>485</v>
      </c>
      <c r="B62" s="183">
        <v>8250000</v>
      </c>
    </row>
    <row r="63" spans="1:2" s="4" customFormat="1" ht="12">
      <c r="A63" s="180" t="s">
        <v>488</v>
      </c>
      <c r="B63" s="183">
        <v>8250000</v>
      </c>
    </row>
    <row r="64" spans="1:2" s="4" customFormat="1" ht="12">
      <c r="A64" s="178" t="s">
        <v>220</v>
      </c>
      <c r="B64" s="177">
        <v>7200000</v>
      </c>
    </row>
    <row r="65" spans="1:2" s="4" customFormat="1" ht="12">
      <c r="A65" s="179" t="s">
        <v>713</v>
      </c>
      <c r="B65" s="182">
        <v>7200000</v>
      </c>
    </row>
    <row r="66" spans="1:2" s="4" customFormat="1" ht="12">
      <c r="A66" s="178" t="s">
        <v>221</v>
      </c>
      <c r="B66" s="177">
        <v>134685019.03999999</v>
      </c>
    </row>
    <row r="67" spans="1:2" s="4" customFormat="1" ht="12">
      <c r="A67" s="179" t="s">
        <v>222</v>
      </c>
      <c r="B67" s="182">
        <v>134685019.03999999</v>
      </c>
    </row>
    <row r="68" spans="1:2" s="4" customFormat="1" ht="12">
      <c r="A68" s="178" t="s">
        <v>223</v>
      </c>
      <c r="B68" s="177">
        <v>13843200</v>
      </c>
    </row>
    <row r="69" spans="1:2" s="4" customFormat="1" ht="12">
      <c r="A69" s="179" t="s">
        <v>224</v>
      </c>
      <c r="B69" s="182">
        <v>13843200</v>
      </c>
    </row>
    <row r="70" spans="1:2" s="4" customFormat="1" ht="12">
      <c r="A70" s="178" t="s">
        <v>225</v>
      </c>
      <c r="B70" s="177">
        <v>8771451.6099999994</v>
      </c>
    </row>
    <row r="71" spans="1:2" s="4" customFormat="1" ht="12">
      <c r="A71" s="179" t="s">
        <v>329</v>
      </c>
      <c r="B71" s="182">
        <v>821451.61</v>
      </c>
    </row>
    <row r="72" spans="1:2" s="4" customFormat="1" ht="12">
      <c r="A72" s="179" t="s">
        <v>455</v>
      </c>
      <c r="B72" s="182">
        <v>7950000</v>
      </c>
    </row>
    <row r="73" spans="1:2" s="4" customFormat="1" ht="12">
      <c r="A73" s="178" t="s">
        <v>456</v>
      </c>
      <c r="B73" s="177">
        <v>53615043</v>
      </c>
    </row>
    <row r="74" spans="1:2" s="4" customFormat="1" ht="12">
      <c r="A74" s="179" t="s">
        <v>714</v>
      </c>
      <c r="B74" s="182">
        <v>2115043</v>
      </c>
    </row>
    <row r="75" spans="1:2" s="4" customFormat="1" ht="12">
      <c r="A75" s="179" t="s">
        <v>715</v>
      </c>
      <c r="B75" s="182">
        <v>41200000</v>
      </c>
    </row>
    <row r="76" spans="1:2" s="4" customFormat="1" ht="12">
      <c r="A76" s="179" t="s">
        <v>716</v>
      </c>
      <c r="B76" s="182">
        <v>10300000</v>
      </c>
    </row>
    <row r="77" spans="1:2" s="4" customFormat="1" ht="12">
      <c r="A77" s="178" t="s">
        <v>226</v>
      </c>
      <c r="B77" s="177">
        <v>1870484</v>
      </c>
    </row>
    <row r="78" spans="1:2" s="4" customFormat="1" ht="12">
      <c r="A78" s="179" t="s">
        <v>717</v>
      </c>
      <c r="B78" s="182">
        <v>1870484</v>
      </c>
    </row>
    <row r="79" spans="1:2" s="4" customFormat="1" ht="12">
      <c r="A79" s="178" t="s">
        <v>227</v>
      </c>
      <c r="B79" s="177">
        <v>390601</v>
      </c>
    </row>
    <row r="80" spans="1:2" s="4" customFormat="1" ht="12">
      <c r="A80" s="179" t="s">
        <v>228</v>
      </c>
      <c r="B80" s="182">
        <v>390601</v>
      </c>
    </row>
    <row r="81" spans="1:2" s="4" customFormat="1" ht="12">
      <c r="A81" s="178" t="s">
        <v>229</v>
      </c>
      <c r="B81" s="177">
        <v>6999552</v>
      </c>
    </row>
    <row r="82" spans="1:2" s="4" customFormat="1" ht="12">
      <c r="A82" s="179" t="s">
        <v>718</v>
      </c>
      <c r="B82" s="182">
        <v>6999552</v>
      </c>
    </row>
    <row r="83" spans="1:2" s="4" customFormat="1" ht="12">
      <c r="A83" s="178" t="s">
        <v>230</v>
      </c>
      <c r="B83" s="261"/>
    </row>
    <row r="84" spans="1:2" s="4" customFormat="1" ht="12">
      <c r="A84" s="179" t="s">
        <v>457</v>
      </c>
      <c r="B84" s="262"/>
    </row>
    <row r="85" spans="1:2" s="4" customFormat="1" ht="12">
      <c r="A85" s="178" t="s">
        <v>231</v>
      </c>
      <c r="B85" s="177">
        <v>276300</v>
      </c>
    </row>
    <row r="86" spans="1:2" s="4" customFormat="1" ht="12">
      <c r="A86" s="179" t="s">
        <v>232</v>
      </c>
      <c r="B86" s="182">
        <v>276300</v>
      </c>
    </row>
    <row r="87" spans="1:2" s="4" customFormat="1" ht="12">
      <c r="A87" s="178" t="s">
        <v>458</v>
      </c>
      <c r="B87" s="177">
        <v>240000</v>
      </c>
    </row>
    <row r="88" spans="1:2" s="4" customFormat="1" ht="12">
      <c r="A88" s="179" t="s">
        <v>459</v>
      </c>
      <c r="B88" s="182">
        <v>240000</v>
      </c>
    </row>
    <row r="89" spans="1:2" s="4" customFormat="1" ht="12">
      <c r="A89" s="178" t="s">
        <v>233</v>
      </c>
      <c r="B89" s="177">
        <v>10450000</v>
      </c>
    </row>
    <row r="90" spans="1:2" s="4" customFormat="1" ht="12">
      <c r="A90" s="179" t="s">
        <v>719</v>
      </c>
      <c r="B90" s="182">
        <v>7500000</v>
      </c>
    </row>
    <row r="91" spans="1:2" s="4" customFormat="1" ht="12">
      <c r="A91" s="179" t="s">
        <v>720</v>
      </c>
      <c r="B91" s="182">
        <v>2950000</v>
      </c>
    </row>
    <row r="92" spans="1:2" s="4" customFormat="1" ht="12">
      <c r="A92" s="178" t="s">
        <v>234</v>
      </c>
      <c r="B92" s="177">
        <v>6154992</v>
      </c>
    </row>
    <row r="93" spans="1:2" s="4" customFormat="1" ht="12">
      <c r="A93" s="179" t="s">
        <v>721</v>
      </c>
      <c r="B93" s="182">
        <v>6154992</v>
      </c>
    </row>
    <row r="94" spans="1:2" s="4" customFormat="1" ht="12">
      <c r="A94" s="178" t="s">
        <v>722</v>
      </c>
      <c r="B94" s="177">
        <v>5000000</v>
      </c>
    </row>
    <row r="95" spans="1:2" s="4" customFormat="1" ht="12">
      <c r="A95" s="179" t="s">
        <v>723</v>
      </c>
      <c r="B95" s="182">
        <v>5000000</v>
      </c>
    </row>
    <row r="96" spans="1:2" s="4" customFormat="1" ht="12">
      <c r="A96" s="180" t="s">
        <v>480</v>
      </c>
      <c r="B96" s="183">
        <v>5000000</v>
      </c>
    </row>
    <row r="97" spans="1:2" s="4" customFormat="1" ht="12">
      <c r="A97" s="178" t="s">
        <v>235</v>
      </c>
      <c r="B97" s="177">
        <v>635500.01</v>
      </c>
    </row>
    <row r="98" spans="1:2" s="4" customFormat="1" ht="12">
      <c r="A98" s="179" t="s">
        <v>724</v>
      </c>
      <c r="B98" s="182">
        <v>635500.01</v>
      </c>
    </row>
    <row r="99" spans="1:2" s="4" customFormat="1" ht="12">
      <c r="A99" s="178" t="s">
        <v>236</v>
      </c>
      <c r="B99" s="177">
        <v>219256.8</v>
      </c>
    </row>
    <row r="100" spans="1:2" s="4" customFormat="1" ht="12">
      <c r="A100" s="179" t="s">
        <v>237</v>
      </c>
      <c r="B100" s="182">
        <v>219256.8</v>
      </c>
    </row>
    <row r="101" spans="1:2" s="4" customFormat="1" ht="12">
      <c r="A101" s="178" t="s">
        <v>460</v>
      </c>
      <c r="B101" s="177">
        <v>25986862.899999999</v>
      </c>
    </row>
    <row r="102" spans="1:2" s="4" customFormat="1" ht="12">
      <c r="A102" s="179" t="s">
        <v>461</v>
      </c>
      <c r="B102" s="182">
        <v>25986862.899999999</v>
      </c>
    </row>
    <row r="103" spans="1:2" s="4" customFormat="1" ht="12">
      <c r="A103" s="178" t="s">
        <v>330</v>
      </c>
      <c r="B103" s="177">
        <v>10300000</v>
      </c>
    </row>
    <row r="104" spans="1:2" s="4" customFormat="1" ht="12">
      <c r="A104" s="179" t="s">
        <v>725</v>
      </c>
      <c r="B104" s="182">
        <v>412000</v>
      </c>
    </row>
    <row r="105" spans="1:2" s="4" customFormat="1" ht="12">
      <c r="A105" s="179" t="s">
        <v>726</v>
      </c>
      <c r="B105" s="182">
        <v>9888000</v>
      </c>
    </row>
    <row r="106" spans="1:2" s="4" customFormat="1" ht="22.5">
      <c r="A106" s="178" t="s">
        <v>238</v>
      </c>
      <c r="B106" s="177">
        <v>3183127.92</v>
      </c>
    </row>
    <row r="107" spans="1:2" s="4" customFormat="1" ht="12">
      <c r="A107" s="179" t="s">
        <v>727</v>
      </c>
      <c r="B107" s="182">
        <v>3183127.92</v>
      </c>
    </row>
    <row r="108" spans="1:2" s="4" customFormat="1" ht="22.5">
      <c r="A108" s="178" t="s">
        <v>239</v>
      </c>
      <c r="B108" s="177">
        <v>5908000</v>
      </c>
    </row>
    <row r="109" spans="1:2" s="4" customFormat="1" ht="12">
      <c r="A109" s="179" t="s">
        <v>728</v>
      </c>
      <c r="B109" s="182">
        <v>5908000</v>
      </c>
    </row>
    <row r="110" spans="1:2" s="4" customFormat="1" ht="12">
      <c r="A110" s="178" t="s">
        <v>240</v>
      </c>
      <c r="B110" s="261"/>
    </row>
    <row r="111" spans="1:2" s="4" customFormat="1" ht="12">
      <c r="A111" s="178" t="s">
        <v>209</v>
      </c>
      <c r="B111" s="177">
        <v>409824862</v>
      </c>
    </row>
    <row r="112" spans="1:2" s="4" customFormat="1" ht="12">
      <c r="A112" s="179" t="s">
        <v>462</v>
      </c>
      <c r="B112" s="182">
        <v>409824862</v>
      </c>
    </row>
    <row r="113" spans="1:2" s="4" customFormat="1" ht="12">
      <c r="A113" s="178" t="s">
        <v>241</v>
      </c>
      <c r="B113" s="177">
        <v>421155980</v>
      </c>
    </row>
    <row r="114" spans="1:2" s="4" customFormat="1" ht="12">
      <c r="A114" s="179" t="s">
        <v>463</v>
      </c>
      <c r="B114" s="182">
        <v>421155980</v>
      </c>
    </row>
    <row r="115" spans="1:2" s="4" customFormat="1" ht="12">
      <c r="A115" s="178" t="s">
        <v>242</v>
      </c>
      <c r="B115" s="177">
        <v>5063764.16</v>
      </c>
    </row>
    <row r="116" spans="1:2" s="4" customFormat="1" ht="12">
      <c r="A116" s="179" t="s">
        <v>729</v>
      </c>
      <c r="B116" s="182">
        <v>5063764.16</v>
      </c>
    </row>
    <row r="117" spans="1:2" s="4" customFormat="1" ht="12">
      <c r="A117" s="178" t="s">
        <v>243</v>
      </c>
      <c r="B117" s="177">
        <v>7600000</v>
      </c>
    </row>
    <row r="118" spans="1:2" s="4" customFormat="1" ht="12">
      <c r="A118" s="179" t="s">
        <v>730</v>
      </c>
      <c r="B118" s="182">
        <v>7600000</v>
      </c>
    </row>
    <row r="119" spans="1:2" s="4" customFormat="1" ht="12">
      <c r="A119" s="178" t="s">
        <v>244</v>
      </c>
      <c r="B119" s="177">
        <v>42000000</v>
      </c>
    </row>
    <row r="120" spans="1:2" s="4" customFormat="1" ht="12">
      <c r="A120" s="179" t="s">
        <v>731</v>
      </c>
      <c r="B120" s="182">
        <v>42000000</v>
      </c>
    </row>
    <row r="121" spans="1:2" s="4" customFormat="1" ht="12">
      <c r="A121" s="178" t="s">
        <v>352</v>
      </c>
      <c r="B121" s="177">
        <v>19825440</v>
      </c>
    </row>
    <row r="122" spans="1:2" s="4" customFormat="1" ht="12">
      <c r="A122" s="179" t="s">
        <v>732</v>
      </c>
      <c r="B122" s="182">
        <v>19825440</v>
      </c>
    </row>
    <row r="123" spans="1:2" s="4" customFormat="1" ht="12">
      <c r="A123" s="178" t="s">
        <v>245</v>
      </c>
      <c r="B123" s="177">
        <v>18608673</v>
      </c>
    </row>
    <row r="124" spans="1:2" s="4" customFormat="1" ht="12">
      <c r="A124" s="179" t="s">
        <v>246</v>
      </c>
      <c r="B124" s="182">
        <v>18440336</v>
      </c>
    </row>
    <row r="125" spans="1:2" s="4" customFormat="1" ht="12">
      <c r="A125" s="179" t="s">
        <v>247</v>
      </c>
      <c r="B125" s="182">
        <v>168337</v>
      </c>
    </row>
    <row r="126" spans="1:2" s="4" customFormat="1" ht="12">
      <c r="A126" s="178" t="s">
        <v>248</v>
      </c>
      <c r="B126" s="177">
        <v>65660000</v>
      </c>
    </row>
    <row r="127" spans="1:2" s="4" customFormat="1" ht="12">
      <c r="A127" s="179" t="s">
        <v>733</v>
      </c>
      <c r="B127" s="182">
        <v>43120000</v>
      </c>
    </row>
    <row r="128" spans="1:2" s="4" customFormat="1" ht="12">
      <c r="A128" s="179" t="s">
        <v>464</v>
      </c>
      <c r="B128" s="182">
        <v>3500000</v>
      </c>
    </row>
    <row r="129" spans="1:2" s="4" customFormat="1" ht="12">
      <c r="A129" s="179" t="s">
        <v>465</v>
      </c>
      <c r="B129" s="182">
        <v>19040000</v>
      </c>
    </row>
    <row r="130" spans="1:2" s="4" customFormat="1" ht="12">
      <c r="A130" s="178" t="s">
        <v>466</v>
      </c>
      <c r="B130" s="177">
        <v>18000000</v>
      </c>
    </row>
    <row r="131" spans="1:2" s="4" customFormat="1" ht="12">
      <c r="A131" s="179" t="s">
        <v>734</v>
      </c>
      <c r="B131" s="182">
        <v>18000000</v>
      </c>
    </row>
    <row r="132" spans="1:2" s="4" customFormat="1" ht="12">
      <c r="A132" s="178" t="s">
        <v>467</v>
      </c>
      <c r="B132" s="177">
        <v>1545000</v>
      </c>
    </row>
    <row r="133" spans="1:2" s="4" customFormat="1" ht="12">
      <c r="A133" s="179" t="s">
        <v>735</v>
      </c>
      <c r="B133" s="182">
        <v>1545000</v>
      </c>
    </row>
    <row r="134" spans="1:2" s="4" customFormat="1" ht="12">
      <c r="A134" s="178" t="s">
        <v>249</v>
      </c>
      <c r="B134" s="177">
        <v>412000</v>
      </c>
    </row>
    <row r="135" spans="1:2" s="4" customFormat="1" ht="12">
      <c r="A135" s="179" t="s">
        <v>736</v>
      </c>
      <c r="B135" s="182">
        <v>412000</v>
      </c>
    </row>
    <row r="136" spans="1:2" s="4" customFormat="1" ht="12">
      <c r="A136" s="178" t="s">
        <v>468</v>
      </c>
      <c r="B136" s="177">
        <v>199434314.52000001</v>
      </c>
    </row>
    <row r="137" spans="1:2" s="4" customFormat="1" ht="12">
      <c r="A137" s="179" t="s">
        <v>469</v>
      </c>
      <c r="B137" s="182">
        <v>64967157.259999998</v>
      </c>
    </row>
    <row r="138" spans="1:2" s="4" customFormat="1" ht="12">
      <c r="A138" s="179" t="s">
        <v>470</v>
      </c>
      <c r="B138" s="182">
        <v>95486862.900000006</v>
      </c>
    </row>
    <row r="139" spans="1:2" s="4" customFormat="1" ht="12">
      <c r="A139" s="179" t="s">
        <v>471</v>
      </c>
      <c r="B139" s="182">
        <v>38980294.359999999</v>
      </c>
    </row>
    <row r="140" spans="1:2" s="4" customFormat="1" ht="12">
      <c r="A140" s="178" t="s">
        <v>737</v>
      </c>
      <c r="B140" s="177">
        <v>2240000</v>
      </c>
    </row>
    <row r="141" spans="1:2" s="4" customFormat="1" ht="12">
      <c r="A141" s="179" t="s">
        <v>738</v>
      </c>
      <c r="B141" s="182">
        <v>2240000</v>
      </c>
    </row>
    <row r="142" spans="1:2" s="4" customFormat="1" ht="12">
      <c r="A142" s="178" t="s">
        <v>250</v>
      </c>
      <c r="B142" s="177">
        <v>255211675.31999999</v>
      </c>
    </row>
    <row r="143" spans="1:2" s="4" customFormat="1" ht="12">
      <c r="A143" s="179" t="s">
        <v>251</v>
      </c>
      <c r="B143" s="182">
        <v>255211675.31999999</v>
      </c>
    </row>
    <row r="144" spans="1:2" s="4" customFormat="1" ht="12">
      <c r="A144" s="178" t="s">
        <v>405</v>
      </c>
      <c r="B144" s="177">
        <v>298273045.56</v>
      </c>
    </row>
    <row r="145" spans="1:2" s="4" customFormat="1" ht="12">
      <c r="A145" s="179" t="s">
        <v>406</v>
      </c>
      <c r="B145" s="182">
        <v>298273045.56</v>
      </c>
    </row>
    <row r="146" spans="1:2" s="4" customFormat="1" ht="12.75">
      <c r="A146" s="181" t="s">
        <v>2</v>
      </c>
      <c r="B146" s="263">
        <v>2623699232.4499998</v>
      </c>
    </row>
    <row r="147" spans="1:2" s="4" customFormat="1" ht="12.75">
      <c r="A147" s="181" t="s">
        <v>2</v>
      </c>
      <c r="B147" s="182">
        <f>+B7+B9+B11+B13+B15+B17+B19+B21+B23+B25+B27+B29+B32+B34+B36+B40+B42++B46+B51+B54+B56+B58+B64+B66+B68+B70+B73+B77+B79+B81+B85+B87+B89+B92+B94+B97+B99+B101+B103+B106+B108+B111+B113+B115+B117+B119+B121++B123+B126+B130+B132+B134+B136+B140+B142+B144</f>
        <v>2471846035.96</v>
      </c>
    </row>
    <row r="148" spans="1:2">
      <c r="B148" s="6"/>
    </row>
    <row r="149" spans="1:2">
      <c r="B149" s="146" t="e">
        <f>+#REF!-B150</f>
        <v>#REF!</v>
      </c>
    </row>
    <row r="150" spans="1:2">
      <c r="B150" s="146" t="e">
        <f>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</f>
        <v>#REF!</v>
      </c>
    </row>
  </sheetData>
  <autoFilter ref="A6:B149"/>
  <pageMargins left="0.70866141732283472" right="0.70866141732283472" top="0.23" bottom="0.34" header="0.16" footer="0.24"/>
  <pageSetup paperSize="9" scale="82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workbookViewId="0">
      <selection activeCell="B12" sqref="B12:B21"/>
    </sheetView>
  </sheetViews>
  <sheetFormatPr defaultRowHeight="15"/>
  <cols>
    <col min="1" max="1" width="51.85546875" style="8" customWidth="1"/>
    <col min="2" max="2" width="16.5703125" style="6" customWidth="1"/>
    <col min="3" max="16384" width="9.140625" style="6"/>
  </cols>
  <sheetData>
    <row r="1" spans="1:5">
      <c r="B1" s="44" t="s">
        <v>7</v>
      </c>
    </row>
    <row r="3" spans="1:5" s="5" customFormat="1" ht="15.75">
      <c r="A3" s="1" t="s">
        <v>353</v>
      </c>
      <c r="B3" s="7"/>
    </row>
    <row r="4" spans="1:5" s="5" customFormat="1" ht="15.75">
      <c r="A4" s="1" t="s">
        <v>478</v>
      </c>
      <c r="B4" s="1"/>
    </row>
    <row r="5" spans="1:5" s="5" customFormat="1" ht="15.75">
      <c r="A5" s="2"/>
      <c r="B5" s="7"/>
    </row>
    <row r="6" spans="1:5" s="3" customFormat="1" ht="15.75">
      <c r="A6" s="73" t="s">
        <v>0</v>
      </c>
      <c r="B6" s="74" t="s">
        <v>1</v>
      </c>
    </row>
    <row r="7" spans="1:5" s="3" customFormat="1" ht="12">
      <c r="A7" s="185" t="s">
        <v>331</v>
      </c>
      <c r="B7" s="184">
        <v>19500000</v>
      </c>
    </row>
    <row r="8" spans="1:5" s="3" customFormat="1" ht="12">
      <c r="A8" s="186" t="s">
        <v>472</v>
      </c>
      <c r="B8" s="188">
        <v>19500000</v>
      </c>
    </row>
    <row r="9" spans="1:5" s="3" customFormat="1" ht="12">
      <c r="A9" s="187" t="s">
        <v>480</v>
      </c>
      <c r="B9" s="189">
        <v>6500000</v>
      </c>
    </row>
    <row r="10" spans="1:5" s="3" customFormat="1" ht="12">
      <c r="A10" s="187" t="s">
        <v>485</v>
      </c>
      <c r="B10" s="189">
        <v>6500000</v>
      </c>
    </row>
    <row r="11" spans="1:5" s="3" customFormat="1" ht="12">
      <c r="A11" s="187" t="s">
        <v>488</v>
      </c>
      <c r="B11" s="189">
        <v>6500000</v>
      </c>
    </row>
    <row r="12" spans="1:5" s="3" customFormat="1" ht="12.75">
      <c r="A12" s="243" t="s">
        <v>2</v>
      </c>
      <c r="B12" s="184">
        <f>+B7</f>
        <v>19500000</v>
      </c>
    </row>
    <row r="13" spans="1:5">
      <c r="A13" s="75" t="s">
        <v>2</v>
      </c>
      <c r="B13" s="72">
        <f>+B7</f>
        <v>19500000</v>
      </c>
      <c r="E13" s="106" t="s">
        <v>167</v>
      </c>
    </row>
  </sheetData>
  <autoFilter ref="A6:B12"/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workbookViewId="0">
      <selection activeCell="A9" sqref="A9:A12"/>
    </sheetView>
  </sheetViews>
  <sheetFormatPr defaultRowHeight="15"/>
  <cols>
    <col min="1" max="1" width="51.85546875" style="8" customWidth="1"/>
    <col min="2" max="2" width="16.5703125" style="6" customWidth="1"/>
    <col min="3" max="16384" width="9.140625" style="6"/>
  </cols>
  <sheetData>
    <row r="1" spans="1:2">
      <c r="B1" s="44" t="s">
        <v>8</v>
      </c>
    </row>
    <row r="3" spans="1:2" s="5" customFormat="1" ht="31.5">
      <c r="A3" s="1" t="s">
        <v>354</v>
      </c>
      <c r="B3" s="7"/>
    </row>
    <row r="4" spans="1:2" s="5" customFormat="1" ht="15.75">
      <c r="A4" s="1" t="s">
        <v>478</v>
      </c>
      <c r="B4" s="1"/>
    </row>
    <row r="5" spans="1:2" s="5" customFormat="1" ht="15.75">
      <c r="A5" s="2"/>
      <c r="B5" s="7"/>
    </row>
    <row r="6" spans="1:2" s="3" customFormat="1" ht="15.75">
      <c r="A6" s="13" t="s">
        <v>0</v>
      </c>
      <c r="B6" s="14" t="s">
        <v>1</v>
      </c>
    </row>
    <row r="7" spans="1:2" s="3" customFormat="1" ht="12">
      <c r="A7" s="190" t="s">
        <v>473</v>
      </c>
      <c r="B7" s="192">
        <v>3353307710.96</v>
      </c>
    </row>
    <row r="8" spans="1:2" s="3" customFormat="1" ht="12">
      <c r="A8" s="191" t="s">
        <v>474</v>
      </c>
      <c r="B8" s="193">
        <v>5302160.6399999997</v>
      </c>
    </row>
    <row r="9" spans="1:2" s="3" customFormat="1" ht="12">
      <c r="A9" s="191" t="s">
        <v>475</v>
      </c>
      <c r="B9" s="193">
        <v>3348005550.3200002</v>
      </c>
    </row>
    <row r="10" spans="1:2" s="3" customFormat="1" ht="12">
      <c r="A10" s="190" t="s">
        <v>252</v>
      </c>
      <c r="B10" s="192">
        <v>5410965600</v>
      </c>
    </row>
    <row r="11" spans="1:2" s="3" customFormat="1" ht="12">
      <c r="A11" s="191" t="s">
        <v>476</v>
      </c>
      <c r="B11" s="193">
        <v>5585400</v>
      </c>
    </row>
    <row r="12" spans="1:2" s="3" customFormat="1" ht="12">
      <c r="A12" s="191" t="s">
        <v>253</v>
      </c>
      <c r="B12" s="193">
        <v>5405380200</v>
      </c>
    </row>
    <row r="13" spans="1:2" s="3" customFormat="1" ht="12">
      <c r="A13" s="190" t="s">
        <v>254</v>
      </c>
      <c r="B13" s="192">
        <v>2604000</v>
      </c>
    </row>
    <row r="14" spans="1:2" s="3" customFormat="1" ht="12">
      <c r="A14" s="191" t="s">
        <v>255</v>
      </c>
      <c r="B14" s="193">
        <v>2604000</v>
      </c>
    </row>
    <row r="15" spans="1:2" s="3" customFormat="1" ht="12.75">
      <c r="A15" s="244" t="s">
        <v>2</v>
      </c>
      <c r="B15" s="264">
        <v>8766877310.9599991</v>
      </c>
    </row>
    <row r="16" spans="1:2" s="3" customFormat="1" ht="12.75">
      <c r="A16" s="194" t="s">
        <v>2</v>
      </c>
      <c r="B16" s="195">
        <f>+B7+B10+B13</f>
        <v>8766877310.9599991</v>
      </c>
    </row>
    <row r="17" spans="5:5">
      <c r="E17" s="106" t="s">
        <v>168</v>
      </c>
    </row>
  </sheetData>
  <autoFilter ref="A6:B16"/>
  <pageMargins left="0.7" right="0.7" top="5.9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41"/>
  <sheetViews>
    <sheetView showZeros="0" view="pageBreakPreview" topLeftCell="B1" zoomScaleNormal="100" zoomScaleSheetLayoutView="100" workbookViewId="0">
      <selection activeCell="K26" sqref="K26"/>
    </sheetView>
  </sheetViews>
  <sheetFormatPr defaultRowHeight="15"/>
  <cols>
    <col min="1" max="5" width="9.140625" style="15"/>
    <col min="6" max="6" width="18.140625" style="15" customWidth="1"/>
    <col min="7" max="7" width="9.140625" style="15"/>
    <col min="8" max="8" width="66.140625" style="15" customWidth="1"/>
    <col min="9" max="9" width="10.140625" style="15" customWidth="1"/>
    <col min="10" max="10" width="15.85546875" style="15" customWidth="1"/>
    <col min="11" max="11" width="19.7109375" style="15" customWidth="1"/>
    <col min="12" max="16384" width="9.140625" style="15"/>
  </cols>
  <sheetData>
    <row r="1" spans="2:11">
      <c r="C1" s="19" t="s">
        <v>9</v>
      </c>
    </row>
    <row r="3" spans="2:11" s="43" customFormat="1">
      <c r="B3" s="40"/>
      <c r="C3" s="41" t="s">
        <v>27</v>
      </c>
      <c r="D3" s="40"/>
      <c r="E3" s="40"/>
      <c r="F3" s="42"/>
      <c r="H3" s="40" t="s">
        <v>28</v>
      </c>
      <c r="I3" s="40"/>
      <c r="J3" s="40"/>
      <c r="K3" s="40"/>
    </row>
    <row r="4" spans="2:11" ht="30">
      <c r="B4" s="17"/>
      <c r="C4" s="278" t="s">
        <v>15</v>
      </c>
      <c r="D4" s="17" t="s">
        <v>12</v>
      </c>
      <c r="E4" s="17"/>
      <c r="F4" s="16"/>
      <c r="H4" s="38" t="s">
        <v>29</v>
      </c>
      <c r="I4" s="37" t="s">
        <v>30</v>
      </c>
      <c r="J4" s="38" t="s">
        <v>31</v>
      </c>
      <c r="K4" s="38" t="s">
        <v>32</v>
      </c>
    </row>
    <row r="5" spans="2:11">
      <c r="B5" s="17"/>
      <c r="C5" s="278"/>
      <c r="D5" s="17" t="s">
        <v>13</v>
      </c>
      <c r="E5" s="17"/>
      <c r="F5" s="16"/>
      <c r="H5" s="17" t="str">
        <f>'[1]7.5.-СПОТ_харид'!C28</f>
        <v>Пшеница</v>
      </c>
      <c r="I5" s="22">
        <f>'7.5.-СПОТ_харид'!G23</f>
        <v>4000</v>
      </c>
      <c r="J5" s="22">
        <f>'7.5.-СПОТ_харид'!H23</f>
        <v>3625000</v>
      </c>
      <c r="K5" s="22">
        <f>'7.5.-СПОТ_харид'!I23</f>
        <v>14500000000</v>
      </c>
    </row>
    <row r="6" spans="2:11">
      <c r="B6" s="17"/>
      <c r="C6" s="278" t="s">
        <v>14</v>
      </c>
      <c r="D6" s="17" t="s">
        <v>12</v>
      </c>
      <c r="E6" s="17"/>
      <c r="F6" s="16"/>
      <c r="H6" s="17" t="str">
        <f>'[1]7.5.-СПОТ_харид'!C29</f>
        <v>Труба полиэтиленовая ПЭГК d-500 SN8 ООО VIKAAZ PLAST</v>
      </c>
      <c r="I6" s="22">
        <f>'7.5.-СПОТ_харид'!G24</f>
        <v>0</v>
      </c>
      <c r="J6" s="22" t="e">
        <f>'7.5.-СПОТ_харид'!H24</f>
        <v>#DIV/0!</v>
      </c>
      <c r="K6" s="22">
        <f>'7.5.-СПОТ_харид'!I24</f>
        <v>0</v>
      </c>
    </row>
    <row r="7" spans="2:11">
      <c r="B7" s="17"/>
      <c r="C7" s="278"/>
      <c r="D7" s="17" t="s">
        <v>13</v>
      </c>
      <c r="E7" s="17"/>
      <c r="F7" s="16"/>
      <c r="H7" s="17" t="str">
        <f>'[1]7.5.-СПОТ_харид'!C30</f>
        <v>Дизельное топливо ЭКО ООО "Бухарский НПЗ"</v>
      </c>
      <c r="I7" s="22">
        <f>'7.5.-СПОТ_харид'!G25</f>
        <v>0</v>
      </c>
      <c r="J7" s="22" t="e">
        <f>'7.5.-СПОТ_харид'!H25</f>
        <v>#DIV/0!</v>
      </c>
      <c r="K7" s="22">
        <f>'7.5.-СПОТ_харид'!I25</f>
        <v>0</v>
      </c>
    </row>
    <row r="8" spans="2:11">
      <c r="B8" s="17"/>
      <c r="C8" s="278" t="s">
        <v>11</v>
      </c>
      <c r="D8" s="17" t="s">
        <v>12</v>
      </c>
      <c r="E8" s="17"/>
      <c r="F8" s="16"/>
      <c r="H8" s="17" t="str">
        <f>'[1]7.5.-СПОТ_харид'!C31</f>
        <v xml:space="preserve">Щебень из плотных горных пород для строительных работ фракции  5до 20мм  OOO Shoxjaxon Qurilish  </v>
      </c>
      <c r="I8" s="22">
        <f>'7.5.-СПОТ_харид'!G26</f>
        <v>0</v>
      </c>
      <c r="J8" s="22" t="e">
        <f>'7.5.-СПОТ_харид'!H26</f>
        <v>#DIV/0!</v>
      </c>
      <c r="K8" s="22">
        <f>'7.5.-СПОТ_харид'!I26</f>
        <v>0</v>
      </c>
    </row>
    <row r="9" spans="2:11">
      <c r="B9" s="17"/>
      <c r="C9" s="278"/>
      <c r="D9" s="17" t="s">
        <v>13</v>
      </c>
      <c r="E9" s="17"/>
      <c r="F9" s="16"/>
      <c r="H9" s="17" t="str">
        <f>'[1]7.5.-СПОТ_харид'!C32</f>
        <v>Двуокись углерода твёрдая (сухой лёд), АО "Максам Чирчик"</v>
      </c>
      <c r="I9" s="22">
        <f>'7.5.-СПОТ_харид'!G27</f>
        <v>0</v>
      </c>
      <c r="J9" s="22" t="e">
        <f>'7.5.-СПОТ_харид'!H27</f>
        <v>#DIV/0!</v>
      </c>
      <c r="K9" s="22">
        <f>'7.5.-СПОТ_харид'!I27</f>
        <v>0</v>
      </c>
    </row>
    <row r="10" spans="2:11">
      <c r="B10" s="17"/>
      <c r="C10" s="278" t="s">
        <v>16</v>
      </c>
      <c r="D10" s="17" t="s">
        <v>12</v>
      </c>
      <c r="E10" s="17"/>
      <c r="F10" s="16"/>
      <c r="H10" s="17" t="str">
        <f>'[1]7.5.-СПОТ_харид'!C33</f>
        <v>Портландцемент ЦЕМ II/А-Г 32,5H (предназначен для тарир в бумаж меш 50 кг) АО "Ахангаранцемент"</v>
      </c>
      <c r="I10" s="22">
        <f>'7.5.-СПОТ_харид'!G28</f>
        <v>0</v>
      </c>
      <c r="J10" s="22" t="e">
        <f>'7.5.-СПОТ_харид'!H28</f>
        <v>#DIV/0!</v>
      </c>
      <c r="K10" s="22">
        <f>'7.5.-СПОТ_харид'!I28</f>
        <v>0</v>
      </c>
    </row>
    <row r="11" spans="2:11">
      <c r="B11" s="17"/>
      <c r="C11" s="278"/>
      <c r="D11" s="17" t="s">
        <v>13</v>
      </c>
      <c r="E11" s="17"/>
      <c r="F11" s="16"/>
      <c r="H11" s="17" t="str">
        <f>'[1]7.5.-СПОТ_харид'!C34</f>
        <v>Карбамид марки "А", меш АО "Максам-Чирчик"</v>
      </c>
      <c r="I11" s="22">
        <f>'7.5.-СПОТ_харид'!G29</f>
        <v>0</v>
      </c>
      <c r="J11" s="22" t="e">
        <f>'7.5.-СПОТ_харид'!H29</f>
        <v>#DIV/0!</v>
      </c>
      <c r="K11" s="22">
        <f>'7.5.-СПОТ_харид'!I29</f>
        <v>0</v>
      </c>
    </row>
    <row r="12" spans="2:11">
      <c r="B12" s="17"/>
      <c r="C12" s="278" t="s">
        <v>17</v>
      </c>
      <c r="D12" s="17" t="s">
        <v>12</v>
      </c>
      <c r="E12" s="17"/>
      <c r="F12" s="16"/>
      <c r="H12" s="17" t="str">
        <f>'[1]7.5.-СПОТ_харид'!C35</f>
        <v>Водоэмульсионная краска ВДАК 111 ООО STM Color</v>
      </c>
      <c r="I12" s="22">
        <f>'7.5.-СПОТ_харид'!G30</f>
        <v>205</v>
      </c>
      <c r="J12" s="22">
        <f>'7.5.-СПОТ_харид'!H30</f>
        <v>37000</v>
      </c>
      <c r="K12" s="22">
        <f>'7.5.-СПОТ_харид'!I30</f>
        <v>7585000</v>
      </c>
    </row>
    <row r="13" spans="2:11">
      <c r="B13" s="17"/>
      <c r="C13" s="278"/>
      <c r="D13" s="17" t="s">
        <v>13</v>
      </c>
      <c r="E13" s="17"/>
      <c r="F13" s="16"/>
      <c r="H13" s="17" t="str">
        <f>'[1]7.5.-СПОТ_харид'!C36</f>
        <v>Каустическая сода чешуйчатая 98% ООО "ASR KIMYO INVEST"</v>
      </c>
      <c r="I13" s="22">
        <f>'7.5.-СПОТ_харид'!G31</f>
        <v>0</v>
      </c>
      <c r="J13" s="22" t="e">
        <f>'7.5.-СПОТ_харид'!H31</f>
        <v>#DIV/0!</v>
      </c>
      <c r="K13" s="22">
        <f>'7.5.-СПОТ_харид'!I31</f>
        <v>0</v>
      </c>
    </row>
    <row r="14" spans="2:11">
      <c r="B14" s="17"/>
      <c r="C14" s="275" t="s">
        <v>18</v>
      </c>
      <c r="D14" s="17" t="s">
        <v>12</v>
      </c>
      <c r="E14" s="17"/>
      <c r="F14" s="16"/>
      <c r="H14" s="17" t="str">
        <f>'[1]7.5.-СПОТ_харид'!C37</f>
        <v>ООО SALT MINING</v>
      </c>
      <c r="I14" s="22">
        <f>'7.5.-СПОТ_харид'!G32</f>
        <v>0</v>
      </c>
      <c r="J14" s="22" t="e">
        <f>'7.5.-СПОТ_харид'!H32</f>
        <v>#DIV/0!</v>
      </c>
      <c r="K14" s="22">
        <f>'7.5.-СПОТ_харид'!I32</f>
        <v>0</v>
      </c>
    </row>
    <row r="15" spans="2:11">
      <c r="B15" s="17"/>
      <c r="C15" s="276"/>
      <c r="D15" s="17" t="s">
        <v>13</v>
      </c>
      <c r="E15" s="17"/>
      <c r="F15" s="16"/>
      <c r="H15" s="17" t="str">
        <f>'[1]7.5.-СПОТ_харид'!C38</f>
        <v>Эмаль ПФ 115 ООО STM Color</v>
      </c>
      <c r="I15" s="22">
        <f>'7.5.-СПОТ_харид'!G33</f>
        <v>0</v>
      </c>
      <c r="J15" s="22" t="e">
        <f>'7.5.-СПОТ_харид'!H33</f>
        <v>#DIV/0!</v>
      </c>
      <c r="K15" s="22">
        <f>'7.5.-СПОТ_харид'!I33</f>
        <v>0</v>
      </c>
    </row>
    <row r="16" spans="2:11">
      <c r="C16" s="277"/>
      <c r="D16" s="15" t="s">
        <v>97</v>
      </c>
      <c r="F16" s="45"/>
      <c r="H16" s="17" t="str">
        <f>'[1]7.5.-СПОТ_харид'!C39</f>
        <v>Грунтовка на акриловой основе "STM COLOR" ООО</v>
      </c>
      <c r="I16" s="22">
        <f>'7.5.-СПОТ_харид'!G34</f>
        <v>0</v>
      </c>
      <c r="J16" s="22" t="e">
        <f>'7.5.-СПОТ_харид'!H34</f>
        <v>#DIV/0!</v>
      </c>
      <c r="K16" s="22">
        <f>'7.5.-СПОТ_харид'!I34</f>
        <v>0</v>
      </c>
    </row>
    <row r="17" spans="2:11">
      <c r="B17" s="17"/>
      <c r="C17" s="275" t="s">
        <v>23</v>
      </c>
      <c r="D17" s="17" t="s">
        <v>12</v>
      </c>
      <c r="E17" s="17"/>
      <c r="F17" s="16"/>
      <c r="H17" s="17" t="str">
        <f>'[1]7.5.-СПОТ_харид'!C40</f>
        <v>Сухая строительная смесь OOO STM COLOR</v>
      </c>
      <c r="I17" s="22">
        <f>'7.5.-СПОТ_харид'!G35</f>
        <v>0</v>
      </c>
      <c r="J17" s="22" t="e">
        <f>'7.5.-СПОТ_харид'!H35</f>
        <v>#DIV/0!</v>
      </c>
      <c r="K17" s="22">
        <f>'7.5.-СПОТ_харид'!I35</f>
        <v>0</v>
      </c>
    </row>
    <row r="18" spans="2:11">
      <c r="B18" s="17"/>
      <c r="C18" s="276"/>
      <c r="D18" s="17" t="s">
        <v>13</v>
      </c>
      <c r="E18" s="17"/>
      <c r="F18" s="16"/>
      <c r="H18" s="17" t="str">
        <f>'[1]7.5.-СПОТ_харид'!C41</f>
        <v xml:space="preserve">Песок из отсевов дробления для строительных работ  OOO Shoxjaxon Qurilish  </v>
      </c>
      <c r="I18" s="22">
        <f>'7.5.-СПОТ_харид'!G36</f>
        <v>0</v>
      </c>
      <c r="J18" s="22" t="e">
        <f>'7.5.-СПОТ_харид'!H36</f>
        <v>#DIV/0!</v>
      </c>
      <c r="K18" s="22">
        <f>'7.5.-СПОТ_харид'!I36</f>
        <v>0</v>
      </c>
    </row>
    <row r="19" spans="2:11">
      <c r="C19" s="277"/>
      <c r="D19" s="15" t="s">
        <v>97</v>
      </c>
      <c r="H19" s="17" t="str">
        <f>'[1]7.5.-СПОТ_харид'!C42</f>
        <v>Разбавитель NS OOO STM COLOR</v>
      </c>
      <c r="I19" s="22">
        <f>'7.5.-СПОТ_харид'!G37</f>
        <v>0</v>
      </c>
      <c r="J19" s="22" t="e">
        <f>'7.5.-СПОТ_харид'!H37</f>
        <v>#DIV/0!</v>
      </c>
      <c r="K19" s="22">
        <f>'7.5.-СПОТ_харид'!I37</f>
        <v>0</v>
      </c>
    </row>
    <row r="20" spans="2:11">
      <c r="C20" s="76"/>
      <c r="H20" s="17" t="str">
        <f>'[1]7.5.-СПОТ_харид'!C43</f>
        <v>Теплоизоляционный материал стекловата Рулон с фольгой 15м2(12=12500*1200*50)  СП ООО ECOCLIMAT</v>
      </c>
      <c r="I20" s="22">
        <f>'7.5.-СПОТ_харид'!G38</f>
        <v>0</v>
      </c>
      <c r="J20" s="22" t="e">
        <f>'7.5.-СПОТ_харид'!H38</f>
        <v>#DIV/0!</v>
      </c>
      <c r="K20" s="22">
        <f>'7.5.-СПОТ_харид'!I38</f>
        <v>0</v>
      </c>
    </row>
    <row r="21" spans="2:11">
      <c r="C21" s="82"/>
      <c r="H21" s="17" t="str">
        <f>'[1]7.5.-СПОТ_харид'!C44</f>
        <v>Лист гладкий из оцинкованной стали тол. 0,35мм.  ХК DONIYOR METALL INVEST</v>
      </c>
      <c r="I21" s="22">
        <f>'7.5.-СПОТ_харид'!G39</f>
        <v>0</v>
      </c>
      <c r="J21" s="22" t="e">
        <f>'7.5.-СПОТ_харид'!H39</f>
        <v>#DIV/0!</v>
      </c>
      <c r="K21" s="22">
        <f>'7.5.-СПОТ_харид'!I39</f>
        <v>0</v>
      </c>
    </row>
    <row r="22" spans="2:11">
      <c r="C22" s="82"/>
      <c r="H22" s="17" t="str">
        <f>'[1]7.5.-СПОТ_харид'!C45</f>
        <v>Кафельный клей мешок 20 кг  ООО "STMCOLOR"</v>
      </c>
      <c r="I22" s="22">
        <f>'7.5.-СПОТ_харид'!G40</f>
        <v>0</v>
      </c>
      <c r="J22" s="22" t="e">
        <f>'7.5.-СПОТ_харид'!H40</f>
        <v>#DIV/0!</v>
      </c>
      <c r="K22" s="22">
        <f>'7.5.-СПОТ_харид'!I40</f>
        <v>0</v>
      </c>
    </row>
    <row r="23" spans="2:11">
      <c r="B23" s="17"/>
      <c r="C23" s="275" t="s">
        <v>24</v>
      </c>
      <c r="D23" s="17" t="s">
        <v>12</v>
      </c>
      <c r="E23" s="17"/>
      <c r="F23" s="16"/>
      <c r="H23" s="24" t="s">
        <v>10</v>
      </c>
      <c r="I23" s="24">
        <f>SUM(I5:I22)</f>
        <v>4205</v>
      </c>
      <c r="J23" s="24"/>
      <c r="K23" s="24">
        <f>SUM(K5:K22)</f>
        <v>14507585000</v>
      </c>
    </row>
    <row r="24" spans="2:11">
      <c r="B24" s="17"/>
      <c r="C24" s="276"/>
      <c r="D24" s="17" t="s">
        <v>13</v>
      </c>
      <c r="E24" s="17"/>
      <c r="F24" s="16"/>
      <c r="H24" s="17"/>
      <c r="I24" s="22"/>
      <c r="J24" s="17"/>
      <c r="K24" s="17"/>
    </row>
    <row r="25" spans="2:11">
      <c r="C25" s="277"/>
      <c r="D25" s="15" t="s">
        <v>97</v>
      </c>
      <c r="H25" s="17" t="s">
        <v>22</v>
      </c>
      <c r="I25" s="22">
        <f>'7.6.-СПОТ_сотиш'!K866</f>
        <v>0</v>
      </c>
      <c r="J25" s="23">
        <f>'7.6.-СПОТ_сотиш'!G866</f>
        <v>0</v>
      </c>
      <c r="K25" s="16">
        <f>'7.6.-СПОТ_сотиш'!I866</f>
        <v>0</v>
      </c>
    </row>
    <row r="26" spans="2:11">
      <c r="B26" s="17"/>
      <c r="C26" s="275" t="s">
        <v>25</v>
      </c>
      <c r="D26" s="17" t="s">
        <v>12</v>
      </c>
      <c r="E26" s="17"/>
      <c r="F26" s="16"/>
      <c r="H26" s="47" t="s">
        <v>56</v>
      </c>
      <c r="I26" s="22">
        <f>'7.6.-СПОТ_сотиш'!K867</f>
        <v>123</v>
      </c>
      <c r="J26" s="23">
        <f>'7.6.-СПОТ_сотиш'!G867</f>
        <v>0</v>
      </c>
      <c r="K26" s="16">
        <f>'7.6.-СПОТ_сотиш'!I867</f>
        <v>164303747320</v>
      </c>
    </row>
    <row r="27" spans="2:11">
      <c r="B27" s="17"/>
      <c r="C27" s="276"/>
      <c r="D27" s="17" t="s">
        <v>13</v>
      </c>
      <c r="E27" s="17"/>
      <c r="F27" s="16"/>
      <c r="H27" s="24" t="s">
        <v>10</v>
      </c>
      <c r="I27" s="39">
        <f>SUM(I25:I26)</f>
        <v>123</v>
      </c>
      <c r="J27" s="39"/>
      <c r="K27" s="24">
        <f>SUM(K25:K26)</f>
        <v>164303747320</v>
      </c>
    </row>
    <row r="28" spans="2:11">
      <c r="C28" s="277"/>
      <c r="D28" s="15" t="s">
        <v>97</v>
      </c>
    </row>
    <row r="29" spans="2:11">
      <c r="B29" s="17"/>
      <c r="C29" s="275" t="s">
        <v>33</v>
      </c>
      <c r="D29" s="17" t="s">
        <v>12</v>
      </c>
      <c r="E29" s="17"/>
      <c r="F29" s="16"/>
    </row>
    <row r="30" spans="2:11">
      <c r="B30" s="17"/>
      <c r="C30" s="276"/>
      <c r="D30" s="17" t="s">
        <v>13</v>
      </c>
      <c r="E30" s="17"/>
      <c r="F30" s="16"/>
      <c r="K30" s="15">
        <f>K27+K23</f>
        <v>178811332320</v>
      </c>
    </row>
    <row r="31" spans="2:11">
      <c r="B31" s="17"/>
      <c r="C31" s="277"/>
      <c r="D31" s="15" t="s">
        <v>97</v>
      </c>
    </row>
    <row r="32" spans="2:11">
      <c r="B32" s="17"/>
      <c r="C32" s="275" t="s">
        <v>34</v>
      </c>
      <c r="D32" s="17" t="s">
        <v>12</v>
      </c>
      <c r="E32" s="17"/>
      <c r="F32" s="16"/>
    </row>
    <row r="33" spans="2:11">
      <c r="B33" s="17"/>
      <c r="C33" s="276"/>
      <c r="D33" s="17" t="s">
        <v>13</v>
      </c>
      <c r="E33" s="17"/>
      <c r="F33" s="16"/>
    </row>
    <row r="34" spans="2:11">
      <c r="B34" s="17"/>
      <c r="C34" s="277"/>
      <c r="D34" s="15" t="s">
        <v>97</v>
      </c>
      <c r="K34" s="15">
        <f>K23+'7.1-xarid.uzex.uz'!H5+'7.1-1-xarid.uzex.uz auksion'!H6+'7.1-Магазин хт харид'!H17+'7.2-Конкурс-Отб.наил.предл.'!H12+'7.3.-Прямые закупки за 2024'!F4+'7.4.-Аукцион'!H11+'8-coopere'!H10</f>
        <v>14507585000</v>
      </c>
    </row>
    <row r="35" spans="2:11">
      <c r="B35" s="17"/>
      <c r="C35" s="275" t="s">
        <v>35</v>
      </c>
      <c r="D35" s="17" t="s">
        <v>12</v>
      </c>
      <c r="E35" s="17"/>
      <c r="F35" s="16"/>
    </row>
    <row r="36" spans="2:11">
      <c r="B36" s="17"/>
      <c r="C36" s="276"/>
      <c r="D36" s="17" t="s">
        <v>13</v>
      </c>
      <c r="E36" s="17"/>
      <c r="F36" s="16"/>
    </row>
    <row r="37" spans="2:11">
      <c r="B37" s="17"/>
      <c r="C37" s="277"/>
      <c r="D37" s="15" t="s">
        <v>97</v>
      </c>
    </row>
    <row r="38" spans="2:11">
      <c r="B38" s="17"/>
      <c r="C38" s="48" t="s">
        <v>19</v>
      </c>
      <c r="D38" s="28" t="s">
        <v>12</v>
      </c>
      <c r="E38" s="28">
        <f>E4+E6+E8+E10+E12+E14+E17+E23+E26+E29+E32+E35</f>
        <v>0</v>
      </c>
      <c r="F38" s="28">
        <f>F4+F6+F8+F10+F12+F14+F17+F23+F26+F29+F32+F35</f>
        <v>0</v>
      </c>
    </row>
    <row r="39" spans="2:11">
      <c r="B39" s="17"/>
      <c r="C39" s="48"/>
      <c r="D39" s="28" t="s">
        <v>13</v>
      </c>
      <c r="E39" s="28">
        <f>E5+E7+E9+E11+E13+E15+E18+E24+E27+E30+E33+E36</f>
        <v>0</v>
      </c>
      <c r="F39" s="28">
        <f>F5+F7+F9+F11+F13+F15+F18+F24+F27+F30+F33+F36</f>
        <v>0</v>
      </c>
    </row>
    <row r="40" spans="2:11">
      <c r="B40" s="17"/>
      <c r="C40" s="48"/>
      <c r="D40" s="28" t="s">
        <v>97</v>
      </c>
      <c r="E40" s="28">
        <f>E16+E19+E25+E28+E31+E34+E37</f>
        <v>0</v>
      </c>
      <c r="F40" s="28">
        <f>F16+F19+F25+F28+F31+F34+F37</f>
        <v>0</v>
      </c>
    </row>
    <row r="41" spans="2:11">
      <c r="B41" s="17"/>
      <c r="C41" s="49"/>
      <c r="D41" s="17"/>
      <c r="E41" s="24">
        <f>E38+E39+E40</f>
        <v>0</v>
      </c>
      <c r="F41" s="24">
        <f>F38+F39+F40</f>
        <v>0</v>
      </c>
    </row>
  </sheetData>
  <mergeCells count="12">
    <mergeCell ref="C26:C28"/>
    <mergeCell ref="C29:C31"/>
    <mergeCell ref="C32:C34"/>
    <mergeCell ref="C35:C37"/>
    <mergeCell ref="C4:C5"/>
    <mergeCell ref="C6:C7"/>
    <mergeCell ref="C8:C9"/>
    <mergeCell ref="C10:C11"/>
    <mergeCell ref="C12:C13"/>
    <mergeCell ref="C14:C16"/>
    <mergeCell ref="C17:C19"/>
    <mergeCell ref="C23:C25"/>
  </mergeCells>
  <pageMargins left="0.23622047244094491" right="0.15748031496062992" top="0.27559055118110237" bottom="0.27559055118110237" header="0.31496062992125984" footer="0.19685039370078741"/>
  <pageSetup paperSize="9" scale="79" orientation="landscape" verticalDpi="0" r:id="rId1"/>
  <rowBreaks count="1" manualBreakCount="1">
    <brk id="41" max="10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H5"/>
  <sheetViews>
    <sheetView view="pageBreakPreview" zoomScaleNormal="100" zoomScaleSheetLayoutView="100" workbookViewId="0">
      <selection activeCell="R22" sqref="R5:Z22"/>
    </sheetView>
  </sheetViews>
  <sheetFormatPr defaultRowHeight="15"/>
  <cols>
    <col min="1" max="1" width="9.140625" style="85"/>
    <col min="2" max="2" width="11.28515625" style="85" customWidth="1"/>
    <col min="3" max="3" width="14.42578125" style="85" customWidth="1"/>
    <col min="4" max="4" width="47" style="85" customWidth="1"/>
    <col min="5" max="5" width="37.5703125" style="85" customWidth="1"/>
    <col min="6" max="6" width="18" style="85" customWidth="1"/>
    <col min="7" max="7" width="16" style="85" customWidth="1"/>
    <col min="8" max="8" width="26.140625" style="85" customWidth="1"/>
  </cols>
  <sheetData>
    <row r="1" spans="1:8">
      <c r="B1" s="59"/>
      <c r="C1" s="59"/>
      <c r="D1" s="59"/>
      <c r="E1"/>
      <c r="F1" s="59"/>
      <c r="G1" s="59"/>
      <c r="H1" s="18" t="s">
        <v>51</v>
      </c>
    </row>
    <row r="3" spans="1:8" ht="30">
      <c r="A3" s="86" t="s">
        <v>150</v>
      </c>
      <c r="B3" s="86" t="s">
        <v>21</v>
      </c>
      <c r="C3" s="86" t="s">
        <v>36</v>
      </c>
      <c r="D3" s="86" t="s">
        <v>102</v>
      </c>
      <c r="E3" s="86" t="s">
        <v>103</v>
      </c>
      <c r="F3" s="86" t="s">
        <v>104</v>
      </c>
      <c r="G3" s="86" t="s">
        <v>105</v>
      </c>
      <c r="H3" s="86" t="s">
        <v>43</v>
      </c>
    </row>
    <row r="4" spans="1:8" s="108" customFormat="1" ht="33" customHeight="1">
      <c r="A4" s="198"/>
      <c r="B4" s="199"/>
      <c r="C4" s="200"/>
      <c r="D4" s="199"/>
      <c r="E4" s="199"/>
      <c r="F4" s="201"/>
      <c r="G4" s="202"/>
      <c r="H4" s="204"/>
    </row>
    <row r="5" spans="1:8" ht="44.25" customHeight="1">
      <c r="A5" s="96"/>
      <c r="B5" s="88"/>
      <c r="C5" s="97"/>
      <c r="D5" s="88"/>
      <c r="E5" s="88"/>
      <c r="F5" s="88"/>
      <c r="G5" s="88"/>
      <c r="H5" s="98">
        <f>SUM(H4:H4)</f>
        <v>0</v>
      </c>
    </row>
  </sheetData>
  <sortState ref="A5:H69">
    <sortCondition ref="C5:C69"/>
  </sortState>
  <pageMargins left="0.19685039370078741" right="0.19685039370078741" top="0.74803149606299213" bottom="0.74803149606299213" header="0.31496062992125984" footer="0.31496062992125984"/>
  <pageSetup paperSize="9" scale="80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V36"/>
  <sheetViews>
    <sheetView tabSelected="1" view="pageBreakPreview" topLeftCell="C1" zoomScaleNormal="100" zoomScaleSheetLayoutView="100" workbookViewId="0">
      <selection activeCell="H22" sqref="H22"/>
    </sheetView>
  </sheetViews>
  <sheetFormatPr defaultRowHeight="15"/>
  <cols>
    <col min="1" max="1" width="9.140625" style="85"/>
    <col min="2" max="2" width="11.28515625" style="85" customWidth="1"/>
    <col min="3" max="3" width="14.42578125" style="85" customWidth="1"/>
    <col min="4" max="4" width="39.5703125" style="85" customWidth="1"/>
    <col min="5" max="5" width="37.5703125" style="85" customWidth="1"/>
    <col min="6" max="6" width="18" style="85" customWidth="1"/>
    <col min="7" max="7" width="16" style="85" customWidth="1"/>
    <col min="8" max="8" width="26.140625" style="85" customWidth="1"/>
    <col min="9" max="9" width="13.5703125" bestFit="1" customWidth="1"/>
  </cols>
  <sheetData>
    <row r="1" spans="1:22">
      <c r="B1" s="59"/>
      <c r="C1" s="59"/>
      <c r="D1" s="59"/>
      <c r="E1"/>
      <c r="F1" s="59"/>
      <c r="G1" s="59"/>
      <c r="H1" s="18" t="s">
        <v>162</v>
      </c>
    </row>
    <row r="3" spans="1:22" ht="30">
      <c r="A3" s="86" t="s">
        <v>150</v>
      </c>
      <c r="B3" s="86" t="s">
        <v>21</v>
      </c>
      <c r="C3" s="86" t="s">
        <v>36</v>
      </c>
      <c r="D3" s="86" t="s">
        <v>102</v>
      </c>
      <c r="E3" s="86" t="s">
        <v>103</v>
      </c>
      <c r="F3" s="86" t="s">
        <v>104</v>
      </c>
      <c r="G3" s="86" t="s">
        <v>105</v>
      </c>
      <c r="H3" s="86" t="s">
        <v>43</v>
      </c>
    </row>
    <row r="4" spans="1:22" s="108" customFormat="1" ht="33" customHeight="1">
      <c r="A4" s="109"/>
      <c r="B4" s="111"/>
      <c r="C4" s="112"/>
      <c r="D4" s="113"/>
      <c r="E4" s="110"/>
      <c r="F4" s="110"/>
      <c r="G4" s="114"/>
      <c r="H4" s="114"/>
    </row>
    <row r="5" spans="1:22">
      <c r="A5" s="107"/>
      <c r="B5" s="88"/>
      <c r="C5" s="97"/>
      <c r="D5" s="88"/>
      <c r="E5" s="88"/>
      <c r="F5" s="88"/>
      <c r="G5" s="88"/>
      <c r="H5" s="89"/>
      <c r="I5" s="15">
        <f>+H6+'7.1-xarid.uzex.uz'!H5</f>
        <v>0</v>
      </c>
    </row>
    <row r="6" spans="1:22">
      <c r="A6" s="96"/>
      <c r="B6" s="88"/>
      <c r="C6" s="97"/>
      <c r="D6" s="88"/>
      <c r="E6" s="88"/>
      <c r="F6" s="88"/>
      <c r="G6" s="88"/>
      <c r="H6" s="98">
        <f>SUM(H4:H5)</f>
        <v>0</v>
      </c>
      <c r="M6" s="161"/>
      <c r="N6" s="15"/>
      <c r="Q6" s="15"/>
      <c r="U6" s="15"/>
      <c r="V6" s="15"/>
    </row>
    <row r="7" spans="1:22">
      <c r="B7" s="99"/>
      <c r="C7" s="100"/>
      <c r="D7" s="99"/>
      <c r="E7" s="99"/>
      <c r="F7" s="99"/>
      <c r="G7" s="99"/>
      <c r="H7" s="101"/>
      <c r="U7" s="15"/>
      <c r="V7" s="15"/>
    </row>
    <row r="8" spans="1:22">
      <c r="B8" s="87"/>
      <c r="C8" s="87"/>
      <c r="D8" s="87"/>
      <c r="E8" s="87"/>
      <c r="F8" s="87"/>
      <c r="G8" s="87"/>
      <c r="H8" s="102"/>
      <c r="U8" s="15"/>
      <c r="V8" s="15"/>
    </row>
    <row r="9" spans="1:22">
      <c r="H9" s="103"/>
      <c r="U9" s="15"/>
      <c r="V9" s="15"/>
    </row>
    <row r="10" spans="1:22">
      <c r="U10" s="15"/>
      <c r="V10" s="15"/>
    </row>
    <row r="11" spans="1:22">
      <c r="U11" s="15"/>
      <c r="V11" s="15"/>
    </row>
    <row r="12" spans="1:22">
      <c r="U12" s="15"/>
      <c r="V12" s="15"/>
    </row>
    <row r="13" spans="1:22">
      <c r="M13" s="161"/>
      <c r="N13" s="15"/>
      <c r="Q13" s="15"/>
      <c r="U13" s="15"/>
      <c r="V13" s="15"/>
    </row>
    <row r="14" spans="1:22">
      <c r="M14" s="161"/>
      <c r="N14" s="15"/>
      <c r="Q14" s="15"/>
      <c r="U14" s="15"/>
      <c r="V14" s="15"/>
    </row>
    <row r="15" spans="1:22">
      <c r="U15" s="15"/>
      <c r="V15" s="15"/>
    </row>
    <row r="16" spans="1:22">
      <c r="U16" s="15"/>
      <c r="V16" s="15"/>
    </row>
    <row r="17" spans="13:22">
      <c r="U17" s="15"/>
      <c r="V17" s="15"/>
    </row>
    <row r="18" spans="13:22">
      <c r="U18" s="15"/>
      <c r="V18" s="15"/>
    </row>
    <row r="19" spans="13:22">
      <c r="U19" s="15"/>
      <c r="V19" s="15"/>
    </row>
    <row r="20" spans="13:22">
      <c r="U20" s="15"/>
      <c r="V20" s="15"/>
    </row>
    <row r="21" spans="13:22">
      <c r="M21" s="161"/>
      <c r="N21" s="15"/>
      <c r="Q21" s="15"/>
      <c r="U21" s="15"/>
      <c r="V21" s="15"/>
    </row>
    <row r="22" spans="13:22">
      <c r="U22" s="15"/>
      <c r="V22" s="15"/>
    </row>
    <row r="23" spans="13:22">
      <c r="U23" s="15"/>
      <c r="V23" s="15"/>
    </row>
    <row r="24" spans="13:22">
      <c r="U24" s="15"/>
      <c r="V24" s="15"/>
    </row>
    <row r="25" spans="13:22">
      <c r="U25" s="15"/>
      <c r="V25" s="15"/>
    </row>
    <row r="26" spans="13:22">
      <c r="U26" s="15"/>
      <c r="V26" s="15"/>
    </row>
    <row r="27" spans="13:22">
      <c r="U27" s="15"/>
      <c r="V27" s="15"/>
    </row>
    <row r="28" spans="13:22">
      <c r="M28" s="161"/>
      <c r="N28" s="15"/>
      <c r="Q28" s="15"/>
    </row>
    <row r="30" spans="13:22">
      <c r="M30" s="161"/>
      <c r="N30" s="15"/>
      <c r="Q30" s="15"/>
      <c r="U30" s="15"/>
      <c r="V30" s="15"/>
    </row>
    <row r="31" spans="13:22">
      <c r="U31" s="15"/>
      <c r="V31" s="15"/>
    </row>
    <row r="32" spans="13:22">
      <c r="U32" s="15"/>
      <c r="V32" s="15"/>
    </row>
    <row r="33" spans="21:22">
      <c r="U33" s="15"/>
      <c r="V33" s="15"/>
    </row>
    <row r="34" spans="21:22">
      <c r="U34" s="15"/>
      <c r="V34" s="15"/>
    </row>
    <row r="35" spans="21:22">
      <c r="U35" s="15"/>
      <c r="V35" s="15"/>
    </row>
    <row r="36" spans="21:22">
      <c r="U36" s="15"/>
      <c r="V36" s="15"/>
    </row>
  </sheetData>
  <pageMargins left="0.2" right="0.19" top="0.75" bottom="0.75" header="0.3" footer="0.3"/>
  <pageSetup paperSize="9" scale="4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17</vt:i4>
      </vt:variant>
      <vt:variant>
        <vt:lpstr>Именованные диапазоны</vt:lpstr>
      </vt:variant>
      <vt:variant>
        <vt:i4>18</vt:i4>
      </vt:variant>
    </vt:vector>
  </HeadingPairs>
  <TitlesOfParts>
    <vt:vector size="35" baseType="lpstr">
      <vt:lpstr>1-Хом аше ва мат</vt:lpstr>
      <vt:lpstr>2-Махсулот сотиш</vt:lpstr>
      <vt:lpstr>3-Импорт </vt:lpstr>
      <vt:lpstr>4-Хизматлар</vt:lpstr>
      <vt:lpstr>5-Пудратчи</vt:lpstr>
      <vt:lpstr>6-Эл.эн.газ сув</vt:lpstr>
      <vt:lpstr>7-Гос.зак.</vt:lpstr>
      <vt:lpstr>7.1-xarid.uzex.uz</vt:lpstr>
      <vt:lpstr>7.1-1-xarid.uzex.uz auksion</vt:lpstr>
      <vt:lpstr>7.1,2-xarid uzex востановлен</vt:lpstr>
      <vt:lpstr>7.1-Магазин хт харид</vt:lpstr>
      <vt:lpstr>7.2-Конкурс-Отб.наил.предл.</vt:lpstr>
      <vt:lpstr>7.3.-Прямые закупки за 2024</vt:lpstr>
      <vt:lpstr>7.4.-Аукцион</vt:lpstr>
      <vt:lpstr>7.5.-СПОТ_харид</vt:lpstr>
      <vt:lpstr>7.6.-СПОТ_сотиш</vt:lpstr>
      <vt:lpstr>8-coopere</vt:lpstr>
      <vt:lpstr>'1-Хом аше ва мат'!Заголовки_для_печати</vt:lpstr>
      <vt:lpstr>'2-Махсулот сотиш'!Заголовки_для_печати</vt:lpstr>
      <vt:lpstr>'4-Хизматлар'!Заголовки_для_печати</vt:lpstr>
      <vt:lpstr>'7.1-Магазин хт харид'!Заголовки_для_печати</vt:lpstr>
      <vt:lpstr>'7.6.-СПОТ_сотиш'!Заголовки_для_печати</vt:lpstr>
      <vt:lpstr>'1-Хом аше ва мат'!Область_печати</vt:lpstr>
      <vt:lpstr>'2-Махсулот сотиш'!Область_печати</vt:lpstr>
      <vt:lpstr>'3-Импорт '!Область_печати</vt:lpstr>
      <vt:lpstr>'4-Хизматлар'!Область_печати</vt:lpstr>
      <vt:lpstr>'7.1-1-xarid.uzex.uz auksion'!Область_печати</vt:lpstr>
      <vt:lpstr>'7.1-xarid.uzex.uz'!Область_печати</vt:lpstr>
      <vt:lpstr>'7.1-Магазин хт харид'!Область_печати</vt:lpstr>
      <vt:lpstr>'7.2-Конкурс-Отб.наил.предл.'!Область_печати</vt:lpstr>
      <vt:lpstr>'7.4.-Аукцион'!Область_печати</vt:lpstr>
      <vt:lpstr>'7.5.-СПОТ_харид'!Область_печати</vt:lpstr>
      <vt:lpstr>'7.6.-СПОТ_сотиш'!Область_печати</vt:lpstr>
      <vt:lpstr>'7-Гос.зак.'!Область_печати</vt:lpstr>
      <vt:lpstr>'8-coopere'!Область_печати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2026-02-04T10:14:43Z</cp:lastPrinted>
  <dcterms:created xsi:type="dcterms:W3CDTF">2017-10-16T10:27:44Z</dcterms:created>
  <dcterms:modified xsi:type="dcterms:W3CDTF">2026-04-21T09:13:46Z</dcterms:modified>
</cp:coreProperties>
</file>