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анг!$A$1:$M$23</definedName>
    <definedName name="Print_Area" localSheetId="1">рус!$A$1:$M$22</definedName>
    <definedName name="Print_Area" localSheetId="0">узб!$A$1:$M$22</definedName>
    <definedName name="_xlnm.Print_Area" localSheetId="1">рус!$A$1:$M$23</definedName>
    <definedName name="_xlnm.Print_Area" localSheetId="0">узб!$A$1:$M$23</definedName>
  </definedNames>
  <calcPr calcId="125725"/>
</workbook>
</file>

<file path=xl/calcChain.xml><?xml version="1.0" encoding="utf-8"?>
<calcChain xmlns="http://schemas.openxmlformats.org/spreadsheetml/2006/main">
  <c r="M20" i="2"/>
  <c r="M21"/>
  <c r="M19"/>
  <c r="M20" i="3"/>
  <c r="M21"/>
  <c r="M19"/>
  <c r="M22" s="1"/>
  <c r="J21" i="2"/>
  <c r="H21"/>
  <c r="F21"/>
  <c r="N20" i="3"/>
  <c r="N21"/>
  <c r="J21"/>
  <c r="H21"/>
  <c r="F21"/>
  <c r="M22" i="1"/>
  <c r="M22" i="2" l="1"/>
  <c r="J21" i="1"/>
  <c r="H21"/>
  <c r="F21"/>
  <c r="K20" i="2"/>
  <c r="J20"/>
  <c r="H20"/>
  <c r="F20"/>
  <c r="J20" i="3"/>
  <c r="K20" s="1"/>
  <c r="H20"/>
  <c r="F20"/>
  <c r="H20" i="1"/>
  <c r="J20" s="1"/>
  <c r="K20" s="1"/>
  <c r="F20"/>
  <c r="N17" i="3"/>
  <c r="H19" i="1"/>
  <c r="J19" s="1"/>
  <c r="K19" s="1"/>
  <c r="F19"/>
  <c r="H19" i="3"/>
  <c r="J19" s="1"/>
  <c r="K19" s="1"/>
  <c r="F19"/>
  <c r="L19" i="1" l="1"/>
  <c r="L19" i="3"/>
  <c r="N19" l="1"/>
  <c r="H19" i="2" l="1"/>
  <c r="L19" s="1"/>
  <c r="F19"/>
  <c r="H18" i="3"/>
  <c r="I18" s="1"/>
  <c r="F18"/>
  <c r="H17"/>
  <c r="L17" s="1"/>
  <c r="H16"/>
  <c r="L16" s="1"/>
  <c r="C16"/>
  <c r="H15"/>
  <c r="I15" s="1"/>
  <c r="F15"/>
  <c r="C15" s="1"/>
  <c r="I14"/>
  <c r="J14" s="1"/>
  <c r="K14" s="1"/>
  <c r="H14"/>
  <c r="L14" s="1"/>
  <c r="F14"/>
  <c r="C14" s="1"/>
  <c r="H13"/>
  <c r="L13" s="1"/>
  <c r="F13"/>
  <c r="C13" s="1"/>
  <c r="H12"/>
  <c r="C12"/>
  <c r="H11"/>
  <c r="L11" s="1"/>
  <c r="C11"/>
  <c r="I10"/>
  <c r="H10"/>
  <c r="C10"/>
  <c r="I11" l="1"/>
  <c r="J11" s="1"/>
  <c r="K11" s="1"/>
  <c r="J19" i="2"/>
  <c r="K19" s="1"/>
  <c r="J10" i="3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N18" l="1"/>
  <c r="C10" i="2"/>
  <c r="H10"/>
  <c r="I10"/>
  <c r="C11"/>
  <c r="H11"/>
  <c r="I11" s="1"/>
  <c r="C12"/>
  <c r="H12"/>
  <c r="L12"/>
  <c r="C13"/>
  <c r="F13"/>
  <c r="H13"/>
  <c r="L13"/>
  <c r="F14"/>
  <c r="C14" s="1"/>
  <c r="H14"/>
  <c r="L14" s="1"/>
  <c r="C15"/>
  <c r="F15"/>
  <c r="H15"/>
  <c r="I15" s="1"/>
  <c r="J15" s="1"/>
  <c r="C16"/>
  <c r="H16"/>
  <c r="L16" s="1"/>
  <c r="I16"/>
  <c r="J16" s="1"/>
  <c r="K16" s="1"/>
  <c r="H17"/>
  <c r="L17" s="1"/>
  <c r="F18"/>
  <c r="H18"/>
  <c r="I18" s="1"/>
  <c r="J18" s="1"/>
  <c r="K18" s="1"/>
  <c r="L18"/>
  <c r="F18" i="1"/>
  <c r="L17"/>
  <c r="H17"/>
  <c r="H18"/>
  <c r="L18" s="1"/>
  <c r="F15"/>
  <c r="L15" i="2" l="1"/>
  <c r="I14"/>
  <c r="J14" s="1"/>
  <c r="K14" s="1"/>
  <c r="J11"/>
  <c r="K11" s="1"/>
  <c r="L11"/>
  <c r="J10"/>
  <c r="K10" s="1"/>
  <c r="L10"/>
  <c r="J17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<sst xmlns="http://schemas.openxmlformats.org/spreadsheetml/2006/main" count="124" uniqueCount="121">
  <si>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</si>
  <si>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</si>
  <si>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</si>
  <si>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</si>
  <si>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</si>
  <si>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</si>
  <si>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</si>
  <si>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</si>
  <si>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</si>
  <si>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</si>
  <si>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</si>
  <si>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</si>
  <si>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</si>
  <si>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</si>
  <si>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</si>
  <si>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</si>
  <si>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</si>
  <si>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</si>
  <si>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</si>
  <si>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</si>
  <si>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</si>
  <si>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</si>
  <si>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</si>
  <si>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</si>
  <si>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</si>
  <si>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</si>
  <si>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</si>
  <si>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</si>
  <si>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</si>
  <si>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</si>
  <si>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</si>
  <si>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</si>
  <si>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</si>
  <si>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</si>
  <si>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</si>
  <si>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</si>
  <si>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</si>
  <si>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</si>
  <si>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</si>
  <si>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</si>
  <si>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</si>
  <si>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</si>
  <si>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</si>
  <si>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</si>
  <si>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</si>
  <si>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</si>
  <si>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</si>
  <si>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</si>
  <si>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</si>
  <si>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</si>
  <si>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</si>
  <si>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</si>
  <si>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</si>
  <si>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</si>
  <si>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</si>
  <si>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</si>
  <si>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</si>
  <si>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</si>
  <si>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</si>
  <si>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</si>
  <si>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</si>
  <si>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</si>
  <si>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</si>
  <si>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</si>
  <si>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</si>
  <si>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</si>
  <si>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</si>
  <si>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</si>
  <si>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</si>
  <si>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</si>
  <si>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</si>
  <si>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</si>
  <si>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</si>
  <si>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</si>
  <si>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</si>
  <si>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</si>
  <si>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</si>
  <si>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</si>
  <si>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</si>
  <si>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</si>
  <si>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</si>
  <si>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</si>
  <si>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</si>
  <si>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</si>
  <si>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</si>
  <si>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</si>
  <si>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</si>
  <si>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</si>
  <si>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</si>
  <si>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</si>
  <si>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</si>
  <si>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</si>
  <si>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</si>
  <si>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</si>
  <si>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</si>
  <si>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</si>
  <si>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</si>
  <si>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</si>
  <si>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</si>
  <si>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</si>
  <si>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</si>
  <si>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</si>
  <si>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</si>
  <si>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</si>
  <si>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</si>
  <si>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 xml:space="preserve"> 22.06.2020</t>
  </si>
  <si>
    <t xml:space="preserve">  "BIOKIMYO" АЖ  томонидан 2009-2020 йиллар якуни бўйича олинган</t>
  </si>
  <si>
    <t>Умумий йигилиш 2021 йил 25 июнь</t>
  </si>
  <si>
    <t xml:space="preserve"> 21.06.2021 йил</t>
  </si>
  <si>
    <t>ЖАМИ</t>
  </si>
  <si>
    <t>Общее собрание 2021 год 25 июня</t>
  </si>
  <si>
    <t xml:space="preserve"> 22.06.2020 </t>
  </si>
  <si>
    <t xml:space="preserve"> 21.06.2021 </t>
  </si>
  <si>
    <t>о распределении чистой прибыли и выплат дивидендов по итогам 2009-2020 годов по АО  "BIOKIMYO"</t>
  </si>
  <si>
    <t>General meeting June 25, 2021</t>
  </si>
  <si>
    <t>(in UZS)</t>
  </si>
  <si>
    <t xml:space="preserve"> About the received net profit distribution and payment of divedends on the results of 2009-2020 by JSC "BIOKIMYO" </t>
  </si>
  <si>
    <t>2022 йил 1 январь холатига талаб килиб олинмаган, жамиятга кайтарилган хамда тўланадиган дивиденд миқдори</t>
  </si>
  <si>
    <t>Невостребованные  дивиденды и дивиденды к выплате на 1 января 2022 года</t>
  </si>
  <si>
    <t>2022 йил 1 июль холатига</t>
  </si>
  <si>
    <t>на 1 июля 2022 года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</si>
</sst>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6"/>
  <sheetViews>
    <sheetView tabSelected="1" view="pageBreakPreview" zoomScaleNormal="100" zoomScaleSheetLayoutView="100" workbookViewId="0">
      <selection activeCell="M21" sqref="M21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4.28515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1" t="s">
        <v>106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8" s="1" customFormat="1" ht="15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2" customFormat="1" ht="15.7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>
      <c r="B4" s="3" t="s">
        <v>119</v>
      </c>
    </row>
    <row r="5" spans="1:18">
      <c r="K5" s="32" t="s">
        <v>2</v>
      </c>
      <c r="L5" s="32"/>
      <c r="M5" s="32"/>
      <c r="R5" s="4"/>
    </row>
    <row r="6" spans="1:18" s="5" customFormat="1" ht="13.7" customHeight="1">
      <c r="A6" s="28" t="s">
        <v>3</v>
      </c>
      <c r="B6" s="28" t="s">
        <v>4</v>
      </c>
      <c r="C6" s="28" t="s">
        <v>5</v>
      </c>
      <c r="D6" s="33" t="s">
        <v>6</v>
      </c>
      <c r="E6" s="33"/>
      <c r="F6" s="33"/>
      <c r="G6" s="28" t="s">
        <v>7</v>
      </c>
      <c r="H6" s="33" t="s">
        <v>8</v>
      </c>
      <c r="I6" s="33"/>
      <c r="J6" s="33"/>
      <c r="K6" s="33"/>
      <c r="L6" s="33"/>
      <c r="M6" s="33"/>
    </row>
    <row r="7" spans="1:18" s="5" customFormat="1" ht="25.5" customHeight="1">
      <c r="A7" s="28"/>
      <c r="B7" s="28"/>
      <c r="C7" s="28"/>
      <c r="D7" s="28" t="s">
        <v>9</v>
      </c>
      <c r="E7" s="28" t="s">
        <v>10</v>
      </c>
      <c r="F7" s="28" t="s">
        <v>11</v>
      </c>
      <c r="G7" s="28"/>
      <c r="H7" s="28" t="s">
        <v>12</v>
      </c>
      <c r="I7" s="28" t="s">
        <v>13</v>
      </c>
      <c r="J7" s="28" t="s">
        <v>14</v>
      </c>
      <c r="K7" s="28" t="s">
        <v>15</v>
      </c>
      <c r="L7" s="28" t="s">
        <v>30</v>
      </c>
      <c r="M7" s="28" t="s">
        <v>117</v>
      </c>
    </row>
    <row r="8" spans="1:18" s="5" customForma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8" s="5" customFormat="1" ht="81.75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8" ht="38.25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/>
    </row>
    <row r="19" spans="1:13" s="7" customFormat="1" ht="25.5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>
        <v>51027977</v>
      </c>
    </row>
    <row r="20" spans="1:13" s="7" customFormat="1" ht="25.5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ref="H20" si="9">D20</f>
        <v>12723474560</v>
      </c>
      <c r="I20" s="12">
        <v>650193583.79999995</v>
      </c>
      <c r="J20" s="12">
        <f t="shared" ref="J20" si="10">H20-I20</f>
        <v>12073280976.200001</v>
      </c>
      <c r="K20" s="12">
        <f>J20</f>
        <v>12073280976.200001</v>
      </c>
      <c r="L20" s="12">
        <v>4454</v>
      </c>
      <c r="M20" s="12">
        <v>52146763</v>
      </c>
    </row>
    <row r="21" spans="1:13" s="7" customFormat="1" ht="25.5">
      <c r="A21" s="17">
        <v>2020</v>
      </c>
      <c r="B21" s="16" t="s">
        <v>107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108</v>
      </c>
      <c r="H21" s="12">
        <f t="shared" ref="H21" si="11">D21</f>
        <v>17539769600</v>
      </c>
      <c r="I21" s="12">
        <v>908952399</v>
      </c>
      <c r="J21" s="12">
        <f t="shared" ref="J21" si="12">H21-I21</f>
        <v>16630817201</v>
      </c>
      <c r="K21" s="12">
        <v>3000000000</v>
      </c>
      <c r="L21" s="12">
        <v>6140</v>
      </c>
      <c r="M21" s="12">
        <v>127404693</v>
      </c>
    </row>
    <row r="22" spans="1:13" s="7" customFormat="1" ht="15" customHeight="1">
      <c r="A22" s="20"/>
      <c r="B22" s="21" t="s">
        <v>109</v>
      </c>
      <c r="C22" s="20"/>
      <c r="D22" s="20"/>
      <c r="E22" s="20"/>
      <c r="F22" s="20"/>
      <c r="G22" s="20"/>
      <c r="H22" s="20"/>
      <c r="I22" s="29"/>
      <c r="J22" s="29"/>
      <c r="K22" s="20"/>
      <c r="L22" s="20"/>
      <c r="M22" s="22">
        <f>M18+M19+M20+M21</f>
        <v>230579433</v>
      </c>
    </row>
    <row r="23" spans="1:13" s="7" customFormat="1" ht="15.75">
      <c r="B23" s="8"/>
    </row>
    <row r="24" spans="1:13" s="7" customFormat="1" ht="15.75" customHeight="1">
      <c r="B24" s="6"/>
      <c r="I24" s="30"/>
      <c r="J24" s="30"/>
    </row>
    <row r="25" spans="1:13" s="9" customFormat="1"/>
    <row r="26" spans="1:13" s="9" customFormat="1" ht="15.75">
      <c r="B26" s="6"/>
      <c r="C26" s="6"/>
      <c r="D26" s="6"/>
      <c r="I26" s="30"/>
      <c r="J26" s="30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  <mergeCell ref="M7:M9"/>
    <mergeCell ref="I22:J22"/>
    <mergeCell ref="I24:J24"/>
    <mergeCell ref="I26:J26"/>
    <mergeCell ref="L7:L9"/>
    <mergeCell ref="J7:J9"/>
  </mergeCells>
  <pageMargins left="0.39370078740157483" right="0.19685039370078741" top="0.74803149606299213" bottom="0.98425196850393704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view="pageBreakPreview" zoomScaleSheetLayoutView="100" workbookViewId="0">
      <selection activeCell="B5" sqref="B5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5.140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2" width="13" style="3" customWidth="1"/>
    <col min="13" max="13" width="13.140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8" s="1" customFormat="1" ht="22.7" customHeight="1">
      <c r="A2" s="34" t="s">
        <v>113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8" s="1" customFormat="1" ht="15.7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8">
      <c r="B4" s="3" t="s">
        <v>120</v>
      </c>
    </row>
    <row r="5" spans="1:18">
      <c r="K5" s="32" t="s">
        <v>61</v>
      </c>
      <c r="L5" s="32"/>
      <c r="M5" s="32"/>
      <c r="R5" s="4"/>
    </row>
    <row r="6" spans="1:18" s="5" customFormat="1" ht="13.7" customHeight="1">
      <c r="A6" s="28" t="s">
        <v>75</v>
      </c>
      <c r="B6" s="28" t="s">
        <v>74</v>
      </c>
      <c r="C6" s="28" t="s">
        <v>64</v>
      </c>
      <c r="D6" s="33" t="s">
        <v>63</v>
      </c>
      <c r="E6" s="33"/>
      <c r="F6" s="33"/>
      <c r="G6" s="28" t="s">
        <v>68</v>
      </c>
      <c r="H6" s="33" t="s">
        <v>62</v>
      </c>
      <c r="I6" s="33"/>
      <c r="J6" s="33"/>
      <c r="K6" s="33"/>
      <c r="L6" s="33"/>
      <c r="M6" s="33"/>
    </row>
    <row r="7" spans="1:18" s="5" customFormat="1" ht="25.5" customHeight="1">
      <c r="A7" s="28"/>
      <c r="B7" s="28"/>
      <c r="C7" s="28"/>
      <c r="D7" s="28" t="s">
        <v>65</v>
      </c>
      <c r="E7" s="28" t="s">
        <v>66</v>
      </c>
      <c r="F7" s="28" t="s">
        <v>67</v>
      </c>
      <c r="G7" s="28"/>
      <c r="H7" s="28" t="s">
        <v>69</v>
      </c>
      <c r="I7" s="28" t="s">
        <v>70</v>
      </c>
      <c r="J7" s="28" t="s">
        <v>71</v>
      </c>
      <c r="K7" s="28" t="s">
        <v>72</v>
      </c>
      <c r="L7" s="28" t="s">
        <v>73</v>
      </c>
      <c r="M7" s="28" t="s">
        <v>118</v>
      </c>
    </row>
    <row r="8" spans="1:18" s="5" customForma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8" s="5" customFormat="1" ht="49.7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8" ht="38.25">
      <c r="A10" s="1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1" si="1">D10</f>
        <v>60167980</v>
      </c>
      <c r="I10" s="12">
        <f t="shared" ref="I10:I18" si="2">H10*0.1</f>
        <v>6016798</v>
      </c>
      <c r="J10" s="12">
        <f t="shared" ref="J10:J21" si="3">H10-I10</f>
        <v>54151182</v>
      </c>
      <c r="K10" s="12">
        <f>J10</f>
        <v>54151182</v>
      </c>
      <c r="L10" s="12">
        <f>H10/35708</f>
        <v>1685</v>
      </c>
      <c r="M10" s="11"/>
      <c r="N10" s="23"/>
    </row>
    <row r="11" spans="1:18" ht="25.5">
      <c r="A11" s="1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3"/>
    </row>
    <row r="12" spans="1:18" ht="25.5">
      <c r="A12" s="1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3"/>
    </row>
    <row r="13" spans="1:18" ht="25.5">
      <c r="A13" s="1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3"/>
    </row>
    <row r="14" spans="1:18" ht="25.5">
      <c r="A14" s="1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3"/>
    </row>
    <row r="15" spans="1:18" ht="25.5">
      <c r="A15" s="1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3"/>
    </row>
    <row r="16" spans="1:18" ht="25.5">
      <c r="A16" s="1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3"/>
    </row>
    <row r="17" spans="1:14" ht="25.5">
      <c r="A17" s="1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3">
        <f>L17/3350%</f>
        <v>46.268656716417908</v>
      </c>
    </row>
    <row r="18" spans="1:14" ht="25.5">
      <c r="A18" s="1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  <c r="N18" s="23">
        <f t="shared" ref="N18:N21" si="6">L18/3350%</f>
        <v>55.223880597014926</v>
      </c>
    </row>
    <row r="19" spans="1:14" ht="25.5">
      <c r="A19" s="1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97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>
        <f>узб!M19</f>
        <v>51027977</v>
      </c>
      <c r="N19" s="23">
        <f t="shared" si="6"/>
        <v>45.970149253731343</v>
      </c>
    </row>
    <row r="20" spans="1:14" ht="25.5">
      <c r="A20" s="1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111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f>узб!M20</f>
        <v>52146763</v>
      </c>
      <c r="N20" s="23">
        <f t="shared" si="6"/>
        <v>132.955223880597</v>
      </c>
    </row>
    <row r="21" spans="1:14" ht="25.5">
      <c r="A21" s="17">
        <v>2020</v>
      </c>
      <c r="B21" s="16" t="s">
        <v>110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112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v>3000000000</v>
      </c>
      <c r="L21" s="12">
        <v>6140</v>
      </c>
      <c r="M21" s="12">
        <f>узб!M21</f>
        <v>127404693</v>
      </c>
      <c r="N21" s="23">
        <f t="shared" si="6"/>
        <v>183.28358208955223</v>
      </c>
    </row>
    <row r="22" spans="1:14" s="7" customFormat="1" ht="15.75">
      <c r="A22" s="25"/>
      <c r="B22" s="26" t="s">
        <v>99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>
        <f>SUM(M18:M21)</f>
        <v>230579433</v>
      </c>
    </row>
    <row r="23" spans="1:14" s="7" customFormat="1" ht="15" customHeight="1">
      <c r="B23" s="6"/>
      <c r="I23" s="30"/>
      <c r="J23" s="30"/>
    </row>
    <row r="24" spans="1:14" s="7" customFormat="1" ht="15.75">
      <c r="B24" s="10"/>
    </row>
    <row r="25" spans="1:14" s="7" customFormat="1" ht="15.75" customHeight="1">
      <c r="B25" s="6"/>
      <c r="I25" s="30"/>
      <c r="J25" s="30"/>
    </row>
    <row r="26" spans="1:14" s="9" customFormat="1"/>
    <row r="27" spans="1:14" s="9" customFormat="1" ht="15.75">
      <c r="B27" s="6"/>
      <c r="C27" s="6"/>
      <c r="D27" s="6"/>
      <c r="I27" s="30"/>
      <c r="J27" s="30"/>
    </row>
  </sheetData>
  <mergeCells count="22">
    <mergeCell ref="I27:J27"/>
    <mergeCell ref="D7:D9"/>
    <mergeCell ref="E7:E9"/>
    <mergeCell ref="F7:F9"/>
    <mergeCell ref="H7:H9"/>
    <mergeCell ref="I7:I9"/>
    <mergeCell ref="J7:J9"/>
    <mergeCell ref="I23:J23"/>
    <mergeCell ref="I25:J25"/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</mergeCells>
  <pageMargins left="0.39370078740157483" right="0.19685039370078741" top="0.74803149606299213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view="pageBreakPreview" zoomScaleNormal="100" zoomScaleSheetLayoutView="100" workbookViewId="0">
      <selection activeCell="B5" sqref="B5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2" width="13" style="3" customWidth="1"/>
    <col min="13" max="13" width="13.8554687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1" t="s">
        <v>116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8" s="1" customFormat="1" ht="15.7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s="2" customFormat="1" ht="15.75">
      <c r="A3" s="31" t="s">
        <v>59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>
      <c r="B4" s="24">
        <v>44743</v>
      </c>
    </row>
    <row r="5" spans="1:18">
      <c r="K5" s="32" t="s">
        <v>115</v>
      </c>
      <c r="L5" s="32"/>
      <c r="M5" s="32"/>
      <c r="R5" s="4"/>
    </row>
    <row r="6" spans="1:18" s="5" customFormat="1" ht="13.7" customHeight="1">
      <c r="A6" s="28" t="s">
        <v>58</v>
      </c>
      <c r="B6" s="28" t="s">
        <v>57</v>
      </c>
      <c r="C6" s="28" t="s">
        <v>56</v>
      </c>
      <c r="D6" s="33" t="s">
        <v>55</v>
      </c>
      <c r="E6" s="33"/>
      <c r="F6" s="33"/>
      <c r="G6" s="28" t="s">
        <v>54</v>
      </c>
      <c r="H6" s="33" t="s">
        <v>53</v>
      </c>
      <c r="I6" s="33"/>
      <c r="J6" s="33"/>
      <c r="K6" s="33"/>
      <c r="L6" s="33"/>
      <c r="M6" s="33"/>
    </row>
    <row r="7" spans="1:18" s="5" customFormat="1" ht="25.5" customHeight="1">
      <c r="A7" s="28"/>
      <c r="B7" s="28"/>
      <c r="C7" s="28"/>
      <c r="D7" s="28" t="s">
        <v>52</v>
      </c>
      <c r="E7" s="28" t="s">
        <v>51</v>
      </c>
      <c r="F7" s="28" t="s">
        <v>50</v>
      </c>
      <c r="G7" s="28"/>
      <c r="H7" s="28" t="s">
        <v>49</v>
      </c>
      <c r="I7" s="28" t="s">
        <v>48</v>
      </c>
      <c r="J7" s="28" t="s">
        <v>47</v>
      </c>
      <c r="K7" s="28" t="s">
        <v>46</v>
      </c>
      <c r="L7" s="28" t="s">
        <v>45</v>
      </c>
      <c r="M7" s="28" t="s">
        <v>44</v>
      </c>
    </row>
    <row r="8" spans="1:18" s="5" customForma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8" s="5" customFormat="1" ht="49.7" customHeight="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8" ht="38.25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18" si="1">D10</f>
        <v>60167980</v>
      </c>
      <c r="I10" s="12">
        <f t="shared" ref="I10:I18" si="2">H10*0.1</f>
        <v>6016798</v>
      </c>
      <c r="J10" s="12">
        <f t="shared" ref="J10:J18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>J17</f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>J18</f>
        <v>2378152800</v>
      </c>
      <c r="L18" s="12">
        <f>H18/1428320</f>
        <v>1850</v>
      </c>
      <c r="M18" s="19"/>
    </row>
    <row r="19" spans="1:13" ht="25.5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97</v>
      </c>
      <c r="H19" s="12">
        <f t="shared" ref="H19:H21" si="5">D19</f>
        <v>4399225600</v>
      </c>
      <c r="I19" s="12">
        <v>216909693</v>
      </c>
      <c r="J19" s="12">
        <f t="shared" ref="J19:J21" si="6">H19-I19</f>
        <v>4182315907</v>
      </c>
      <c r="K19" s="12">
        <f>J19</f>
        <v>4182315907</v>
      </c>
      <c r="L19" s="12">
        <f>H19/(1428320*2)</f>
        <v>1540</v>
      </c>
      <c r="M19" s="12">
        <f>узб!M19</f>
        <v>51027977</v>
      </c>
    </row>
    <row r="20" spans="1:13" ht="24.75" customHeight="1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105</v>
      </c>
      <c r="H20" s="12">
        <f t="shared" si="5"/>
        <v>12723474560</v>
      </c>
      <c r="I20" s="12">
        <v>650193583.79999995</v>
      </c>
      <c r="J20" s="12">
        <f t="shared" si="6"/>
        <v>12073280976.200001</v>
      </c>
      <c r="K20" s="12">
        <f>J20</f>
        <v>12073280976.200001</v>
      </c>
      <c r="L20" s="12">
        <v>4454</v>
      </c>
      <c r="M20" s="12">
        <f>узб!M20</f>
        <v>52146763</v>
      </c>
    </row>
    <row r="21" spans="1:13" ht="24.75" customHeight="1">
      <c r="A21" s="17">
        <v>2020</v>
      </c>
      <c r="B21" s="16" t="s">
        <v>114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112</v>
      </c>
      <c r="H21" s="12">
        <f t="shared" si="5"/>
        <v>17539769600</v>
      </c>
      <c r="I21" s="12">
        <v>908952399</v>
      </c>
      <c r="J21" s="12">
        <f t="shared" si="6"/>
        <v>16630817201</v>
      </c>
      <c r="K21" s="12">
        <v>3000000000</v>
      </c>
      <c r="L21" s="12">
        <v>6140</v>
      </c>
      <c r="M21" s="12">
        <f>узб!M21</f>
        <v>127404693</v>
      </c>
    </row>
    <row r="22" spans="1:13" s="7" customFormat="1" ht="15.75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>
        <f>SUM(M18:M21)</f>
        <v>230579433</v>
      </c>
    </row>
    <row r="23" spans="1:13" s="7" customFormat="1" ht="15" customHeight="1">
      <c r="B23" s="6"/>
      <c r="I23" s="30"/>
      <c r="J23" s="30"/>
    </row>
    <row r="24" spans="1:13" s="7" customFormat="1" ht="15.75">
      <c r="B24" s="10"/>
    </row>
    <row r="25" spans="1:13" s="7" customFormat="1" ht="15.75" customHeight="1">
      <c r="B25" s="6"/>
      <c r="I25" s="30"/>
      <c r="J25" s="30"/>
    </row>
    <row r="26" spans="1:13" s="9" customFormat="1"/>
    <row r="27" spans="1:13" s="9" customFormat="1" ht="15.75">
      <c r="B27" s="6"/>
      <c r="C27" s="6"/>
      <c r="D27" s="6"/>
      <c r="I27" s="30"/>
      <c r="J27" s="30"/>
    </row>
  </sheetData>
  <mergeCells count="22">
    <mergeCell ref="I23:J23"/>
    <mergeCell ref="I25:J25"/>
    <mergeCell ref="I27:J27"/>
    <mergeCell ref="L7:L9"/>
    <mergeCell ref="J7:J9"/>
    <mergeCell ref="K7:K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узб</vt:lpstr>
      <vt:lpstr>рус</vt:lpstr>
      <vt:lpstr>анг</vt:lpstr>
      <vt:lpstr>анг!Print_Area</vt:lpstr>
      <vt:lpstr>рус!Print_Area</vt:lpstr>
      <vt:lpstr>узб!Print_Area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2022-05-19T12:28:25Z</cp:lastPrinted>
  <dcterms:created xsi:type="dcterms:W3CDTF">2016-08-29T14:27:48Z</dcterms:created>
  <dcterms:modified xsi:type="dcterms:W3CDTF">2022-07-22T13:31:31Z</dcterms:modified>
</cp:coreProperties>
</file>