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935" windowHeight="8130" activeTab="2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анг!$A$1:$M$25</definedName>
    <definedName name="Print_Area" localSheetId="1">рус!$A$1:$M$24</definedName>
    <definedName name="Print_Area" localSheetId="0">узб!$A$1:$M$24</definedName>
    <definedName name="_xlnm.Print_Area" localSheetId="2">анг!$A$1:$M$24</definedName>
    <definedName name="_xlnm.Print_Area" localSheetId="1">рус!$A$1:$M$24</definedName>
    <definedName name="_xlnm.Print_Area" localSheetId="0">узб!$A$1:$M$25</definedName>
  </definedNames>
  <calcPr calcId="144525"/>
</workbook>
</file>

<file path=xl/calcChain.xml><?xml version="1.0" encoding="utf-8"?>
<calcChain xmlns="http://schemas.openxmlformats.org/spreadsheetml/2006/main">
  <c r="M21" i="2" l="1"/>
  <c r="M22" i="2"/>
  <c r="M20" i="2"/>
  <c r="M21" i="3"/>
  <c r="M22" i="3"/>
  <c r="M20" i="3"/>
  <c r="M23" i="1"/>
  <c r="M23" i="2" s="1"/>
  <c r="M24" i="2" s="1"/>
  <c r="M23" i="3" l="1"/>
  <c r="M24" i="3"/>
  <c r="L23" i="3"/>
  <c r="L23" i="2" s="1"/>
  <c r="I23" i="3"/>
  <c r="I23" i="2" s="1"/>
  <c r="G23" i="3"/>
  <c r="G23" i="2" s="1"/>
  <c r="E23" i="3"/>
  <c r="E23" i="2" s="1"/>
  <c r="D23" i="3"/>
  <c r="D23" i="2" s="1"/>
  <c r="C23" i="3"/>
  <c r="C23" i="2" s="1"/>
  <c r="A23" i="3"/>
  <c r="M24" i="1"/>
  <c r="H23" i="1" l="1"/>
  <c r="F23" i="1"/>
  <c r="F23" i="3" s="1"/>
  <c r="F23" i="2" s="1"/>
  <c r="J23" i="1" l="1"/>
  <c r="H23" i="3"/>
  <c r="H23" i="2" s="1"/>
  <c r="H22" i="2"/>
  <c r="J22" i="2" s="1"/>
  <c r="K22" i="2" s="1"/>
  <c r="F22" i="2"/>
  <c r="H21" i="2"/>
  <c r="J21" i="2" s="1"/>
  <c r="K21" i="2" s="1"/>
  <c r="F21" i="2"/>
  <c r="H20" i="2"/>
  <c r="J20" i="2" s="1"/>
  <c r="K20" i="2" s="1"/>
  <c r="F20" i="2"/>
  <c r="H19" i="2"/>
  <c r="J19" i="2" s="1"/>
  <c r="K19" i="2" s="1"/>
  <c r="F19" i="2"/>
  <c r="H22" i="3"/>
  <c r="J22" i="3" s="1"/>
  <c r="K22" i="3" s="1"/>
  <c r="F22" i="3"/>
  <c r="H21" i="3"/>
  <c r="J21" i="3" s="1"/>
  <c r="K21" i="3" s="1"/>
  <c r="F21" i="3"/>
  <c r="H20" i="3"/>
  <c r="J20" i="3" s="1"/>
  <c r="K20" i="3" s="1"/>
  <c r="F20" i="3"/>
  <c r="H19" i="3"/>
  <c r="L19" i="3" s="1"/>
  <c r="F19" i="3"/>
  <c r="N22" i="3"/>
  <c r="H22" i="1"/>
  <c r="J22" i="1" s="1"/>
  <c r="K22" i="1" s="1"/>
  <c r="F22" i="1"/>
  <c r="N20" i="3"/>
  <c r="N21" i="3"/>
  <c r="K23" i="1" l="1"/>
  <c r="K23" i="3" s="1"/>
  <c r="K23" i="2" s="1"/>
  <c r="J23" i="3"/>
  <c r="J23" i="2" s="1"/>
  <c r="J19" i="3"/>
  <c r="K19" i="3" s="1"/>
  <c r="L19" i="2"/>
  <c r="H21" i="1"/>
  <c r="J21" i="1" s="1"/>
  <c r="K21" i="1" s="1"/>
  <c r="F21" i="1"/>
  <c r="H20" i="1"/>
  <c r="J20" i="1" s="1"/>
  <c r="K20" i="1" s="1"/>
  <c r="F20" i="1"/>
  <c r="H19" i="1"/>
  <c r="J19" i="1" s="1"/>
  <c r="K19" i="1" s="1"/>
  <c r="F19" i="1"/>
  <c r="L19" i="1" l="1"/>
  <c r="N19" i="3" l="1"/>
  <c r="H18" i="3" l="1"/>
  <c r="I18" i="3" s="1"/>
  <c r="F18" i="3"/>
  <c r="H17" i="3"/>
  <c r="L17" i="3" s="1"/>
  <c r="N17" i="3" s="1"/>
  <c r="H16" i="3"/>
  <c r="L16" i="3" s="1"/>
  <c r="C16" i="3"/>
  <c r="H15" i="3"/>
  <c r="I15" i="3" s="1"/>
  <c r="F15" i="3"/>
  <c r="C15" i="3" s="1"/>
  <c r="H14" i="3"/>
  <c r="L14" i="3" s="1"/>
  <c r="F14" i="3"/>
  <c r="C14" i="3" s="1"/>
  <c r="H13" i="3"/>
  <c r="L13" i="3" s="1"/>
  <c r="F13" i="3"/>
  <c r="C13" i="3" s="1"/>
  <c r="H12" i="3"/>
  <c r="C12" i="3"/>
  <c r="H11" i="3"/>
  <c r="L11" i="3" s="1"/>
  <c r="C11" i="3"/>
  <c r="H10" i="3"/>
  <c r="I10" i="3" s="1"/>
  <c r="C10" i="3"/>
  <c r="I14" i="3" l="1"/>
  <c r="J14" i="3" s="1"/>
  <c r="K14" i="3" s="1"/>
  <c r="I11" i="3"/>
  <c r="J11" i="3" s="1"/>
  <c r="K11" i="3" s="1"/>
  <c r="J10" i="3"/>
  <c r="K10" i="3" s="1"/>
  <c r="I12" i="3"/>
  <c r="J12" i="3" s="1"/>
  <c r="K12" i="3" s="1"/>
  <c r="I16" i="3"/>
  <c r="J16" i="3" s="1"/>
  <c r="K16" i="3" s="1"/>
  <c r="L18" i="3"/>
  <c r="L10" i="3"/>
  <c r="L12" i="3"/>
  <c r="I13" i="3"/>
  <c r="J13" i="3" s="1"/>
  <c r="K13" i="3" s="1"/>
  <c r="L15" i="3"/>
  <c r="I17" i="3"/>
  <c r="J17" i="3" s="1"/>
  <c r="K17" i="3" s="1"/>
  <c r="J18" i="3"/>
  <c r="K18" i="3" s="1"/>
  <c r="J15" i="3"/>
  <c r="N18" i="3" l="1"/>
  <c r="C10" i="2"/>
  <c r="H10" i="2"/>
  <c r="I10" i="2" s="1"/>
  <c r="C11" i="2"/>
  <c r="H11" i="2"/>
  <c r="I11" i="2" s="1"/>
  <c r="C12" i="2"/>
  <c r="H12" i="2"/>
  <c r="L12" i="2" s="1"/>
  <c r="F13" i="2"/>
  <c r="C13" i="2" s="1"/>
  <c r="H13" i="2"/>
  <c r="L13" i="2" s="1"/>
  <c r="F14" i="2"/>
  <c r="C14" i="2" s="1"/>
  <c r="H14" i="2"/>
  <c r="L14" i="2" s="1"/>
  <c r="F15" i="2"/>
  <c r="C15" i="2" s="1"/>
  <c r="H15" i="2"/>
  <c r="I15" i="2" s="1"/>
  <c r="J15" i="2" s="1"/>
  <c r="C16" i="2"/>
  <c r="H16" i="2"/>
  <c r="L16" i="2" s="1"/>
  <c r="H17" i="2"/>
  <c r="L17" i="2" s="1"/>
  <c r="F18" i="2"/>
  <c r="H18" i="2"/>
  <c r="I18" i="2" s="1"/>
  <c r="J18" i="2" s="1"/>
  <c r="K18" i="2" s="1"/>
  <c r="F18" i="1"/>
  <c r="H17" i="1"/>
  <c r="L17" i="1" s="1"/>
  <c r="H18" i="1"/>
  <c r="L18" i="1" s="1"/>
  <c r="F15" i="1"/>
  <c r="L18" i="2" l="1"/>
  <c r="I16" i="2"/>
  <c r="J16" i="2" s="1"/>
  <c r="K16" i="2" s="1"/>
  <c r="L15" i="2"/>
  <c r="I14" i="2"/>
  <c r="J14" i="2" s="1"/>
  <c r="K14" i="2" s="1"/>
  <c r="J11" i="2"/>
  <c r="K11" i="2" s="1"/>
  <c r="L11" i="2"/>
  <c r="J10" i="2"/>
  <c r="K10" i="2" s="1"/>
  <c r="L10" i="2"/>
  <c r="I17" i="2"/>
  <c r="J17" i="2" s="1"/>
  <c r="K17" i="2" s="1"/>
  <c r="I13" i="2"/>
  <c r="J13" i="2" s="1"/>
  <c r="K13" i="2" s="1"/>
  <c r="I12" i="2"/>
  <c r="J12" i="2" s="1"/>
  <c r="K12" i="2" s="1"/>
  <c r="I18" i="1"/>
  <c r="J18" i="1" s="1"/>
  <c r="K18" i="1" s="1"/>
  <c r="I17" i="1"/>
  <c r="J17" i="1" s="1"/>
  <c r="K17" i="1" s="1"/>
  <c r="H16" i="1"/>
  <c r="L16" i="1" s="1"/>
  <c r="C16" i="1"/>
  <c r="H15" i="1"/>
  <c r="L15" i="1" s="1"/>
  <c r="C15" i="1"/>
  <c r="H14" i="1"/>
  <c r="F14" i="1"/>
  <c r="C14" i="1" s="1"/>
  <c r="H13" i="1"/>
  <c r="I13" i="1" s="1"/>
  <c r="F13" i="1"/>
  <c r="C13" i="1" s="1"/>
  <c r="H12" i="1"/>
  <c r="C12" i="1"/>
  <c r="H11" i="1"/>
  <c r="L11" i="1" s="1"/>
  <c r="C11" i="1"/>
  <c r="H10" i="1"/>
  <c r="L10" i="1" s="1"/>
  <c r="C10" i="1"/>
  <c r="J13" i="1" l="1"/>
  <c r="K13" i="1" s="1"/>
  <c r="L13" i="1"/>
  <c r="I16" i="1"/>
  <c r="J16" i="1" s="1"/>
  <c r="K16" i="1" s="1"/>
  <c r="I14" i="1"/>
  <c r="J14" i="1" s="1"/>
  <c r="K14" i="1" s="1"/>
  <c r="L14" i="1"/>
  <c r="I12" i="1"/>
  <c r="J12" i="1" s="1"/>
  <c r="K12" i="1" s="1"/>
  <c r="L12" i="1"/>
  <c r="I10" i="1"/>
  <c r="J10" i="1" s="1"/>
  <c r="K10" i="1" s="1"/>
  <c r="I15" i="1"/>
  <c r="J15" i="1" s="1"/>
  <c r="I11" i="1"/>
  <c r="J11" i="1" s="1"/>
  <c r="K11" i="1" s="1"/>
</calcChain>
</file>

<file path=xl/sharedStrings.xml><?xml version="1.0" encoding="utf-8"?>
<sst xmlns="http://schemas.openxmlformats.org/spreadsheetml/2006/main" count="134" uniqueCount="126">
  <si>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</si>
  <si>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</si>
  <si>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</si>
  <si>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</si>
  <si>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</si>
  <si>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</si>
  <si>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</si>
  <si>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</si>
  <si>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</si>
  <si>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</si>
  <si>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</si>
  <si>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</si>
  <si>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</si>
  <si>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</si>
  <si>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</si>
  <si>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</si>
  <si>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</si>
  <si>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</si>
  <si>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</si>
  <si>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</si>
  <si>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</si>
  <si>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</si>
  <si>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</si>
  <si>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</si>
  <si>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</si>
  <si>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</si>
  <si>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</si>
  <si>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</si>
  <si>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</si>
  <si>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</si>
  <si>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</si>
  <si>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</si>
  <si>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</si>
  <si>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</si>
  <si>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</si>
  <si>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</si>
  <si>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</si>
  <si>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</si>
  <si>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</si>
  <si>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</si>
  <si>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</si>
  <si>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</si>
  <si>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</si>
  <si>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</si>
  <si>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</si>
  <si>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</si>
  <si>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</si>
  <si>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</si>
  <si>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</si>
  <si>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</si>
  <si>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</si>
  <si>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</si>
  <si>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</si>
  <si>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</si>
  <si>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</si>
  <si>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</si>
  <si>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</si>
  <si>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</si>
  <si>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</si>
  <si>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</si>
  <si>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</si>
  <si>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</si>
  <si>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</si>
  <si>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</si>
  <si>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</si>
  <si>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</si>
  <si>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</si>
  <si>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</si>
  <si>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</si>
  <si>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</si>
  <si>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</si>
  <si>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</si>
  <si>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</si>
  <si>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</si>
  <si>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</si>
  <si>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</si>
  <si>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</si>
  <si>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</si>
  <si>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</si>
  <si>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</si>
  <si>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</si>
  <si>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</si>
  <si>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</si>
  <si>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</si>
  <si>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</si>
  <si>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</si>
  <si>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</si>
  <si>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</si>
  <si>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</si>
  <si>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</si>
  <si>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</si>
  <si>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</si>
  <si>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</si>
  <si>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</si>
  <si>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</si>
  <si>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</si>
  <si>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</si>
  <si>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</si>
  <si>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</si>
  <si>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</si>
  <si>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</si>
  <si>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</si>
  <si>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</si>
  <si>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</si>
  <si>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</si>
  <si>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</si>
  <si>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</si>
  <si>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</si>
  <si>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</si>
  <si>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>General meeting June 25, 2021</t>
  </si>
  <si>
    <t>(in UZS)</t>
  </si>
  <si>
    <t xml:space="preserve">  "BIOKIMYO" АЖ  томонидан 2009-2021 йиллар якуни бўйича олинган</t>
  </si>
  <si>
    <t>Умумий йигилиш 2022 йил 14 сентябрь</t>
  </si>
  <si>
    <t xml:space="preserve"> 08.09.2022 йил</t>
  </si>
  <si>
    <t>Общее собрание 2022 год 14 сентября</t>
  </si>
  <si>
    <t>General meeting Sentyabr 14, 2022</t>
  </si>
  <si>
    <t xml:space="preserve"> About the received net profit distribution and payment of divedends on the results of 2009-2021 by JSC "BIOKIMYO" </t>
  </si>
  <si>
    <t>о распределении чистой прибыли и выплат дивидендов по итогам 2009-2021 годов по АО  "BIOKIMYO"</t>
  </si>
  <si>
    <t>Невостребованные  дивиденды и дивиденды к выплате на 1 января 2023 года</t>
  </si>
  <si>
    <t xml:space="preserve"> 21.06.2023 йил</t>
  </si>
  <si>
    <t>2023 йил 1июль холатига талаб килиб олинмаган, жамиятга кайтарилган хамда тўланадиган дивиденд миқдори</t>
  </si>
  <si>
    <t>Умумий йигилиш 2023 йил 27 июнь</t>
  </si>
  <si>
    <t>Общее собрание 2023 год 27 июня</t>
  </si>
  <si>
    <t>General Meeting 2023 June 27</t>
  </si>
  <si>
    <t>2023 йил 1 октябрь холатига</t>
  </si>
  <si>
    <t>на 1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</si>
</sst>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8"/>
  <sheetViews>
    <sheetView view="pageBreakPreview" topLeftCell="A16" zoomScaleNormal="100" zoomScaleSheetLayoutView="100" workbookViewId="0">
      <selection activeCell="M24" sqref="M24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5.140625" style="3" customWidth="1"/>
    <col min="14" max="14" width="9.140625" style="3"/>
    <col min="15" max="15" width="8.42578125" style="3" customWidth="1"/>
    <col min="16" max="16" width="11.7109375" style="3" customWidth="1"/>
    <col min="17" max="17" width="24.140625" style="3" customWidth="1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6" t="s">
        <v>111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8" s="1" customFormat="1" ht="15.75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8" s="2" customFormat="1" ht="15.75" x14ac:dyDescent="0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8" x14ac:dyDescent="0.2">
      <c r="B4" s="3" t="s">
        <v>124</v>
      </c>
    </row>
    <row r="5" spans="1:18" x14ac:dyDescent="0.2">
      <c r="K5" s="37" t="s">
        <v>2</v>
      </c>
      <c r="L5" s="37"/>
      <c r="M5" s="37"/>
      <c r="R5" s="4"/>
    </row>
    <row r="6" spans="1:18" s="5" customFormat="1" ht="13.7" customHeight="1" x14ac:dyDescent="0.2">
      <c r="A6" s="33" t="s">
        <v>3</v>
      </c>
      <c r="B6" s="33" t="s">
        <v>4</v>
      </c>
      <c r="C6" s="33" t="s">
        <v>5</v>
      </c>
      <c r="D6" s="38" t="s">
        <v>6</v>
      </c>
      <c r="E6" s="38"/>
      <c r="F6" s="38"/>
      <c r="G6" s="33" t="s">
        <v>7</v>
      </c>
      <c r="H6" s="38" t="s">
        <v>8</v>
      </c>
      <c r="I6" s="38"/>
      <c r="J6" s="38"/>
      <c r="K6" s="38"/>
      <c r="L6" s="38"/>
      <c r="M6" s="38"/>
    </row>
    <row r="7" spans="1:18" s="5" customFormat="1" ht="25.5" customHeight="1" x14ac:dyDescent="0.2">
      <c r="A7" s="33"/>
      <c r="B7" s="33"/>
      <c r="C7" s="33"/>
      <c r="D7" s="33" t="s">
        <v>9</v>
      </c>
      <c r="E7" s="33" t="s">
        <v>10</v>
      </c>
      <c r="F7" s="33" t="s">
        <v>11</v>
      </c>
      <c r="G7" s="33"/>
      <c r="H7" s="33" t="s">
        <v>12</v>
      </c>
      <c r="I7" s="33" t="s">
        <v>13</v>
      </c>
      <c r="J7" s="33" t="s">
        <v>14</v>
      </c>
      <c r="K7" s="33" t="s">
        <v>15</v>
      </c>
      <c r="L7" s="33" t="s">
        <v>30</v>
      </c>
      <c r="M7" s="33" t="s">
        <v>120</v>
      </c>
    </row>
    <row r="8" spans="1:18" s="5" customForma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8" s="5" customFormat="1" ht="81.7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8" ht="38.25" x14ac:dyDescent="0.2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 x14ac:dyDescent="0.2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 x14ac:dyDescent="0.2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7" ht="25.5" x14ac:dyDescent="0.2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7" ht="25.5" x14ac:dyDescent="0.2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 t="shared" ref="F18:F23" si="9"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7" s="7" customFormat="1" ht="25.5" x14ac:dyDescent="0.2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 t="shared" si="9"/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/>
    </row>
    <row r="20" spans="1:17" s="7" customFormat="1" ht="25.5" x14ac:dyDescent="0.2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 t="shared" si="9"/>
        <v>2239468370.0699997</v>
      </c>
      <c r="G20" s="13" t="s">
        <v>102</v>
      </c>
      <c r="H20" s="12">
        <f t="shared" ref="H20" si="10">D20</f>
        <v>12723474560</v>
      </c>
      <c r="I20" s="12">
        <v>650193583.79999995</v>
      </c>
      <c r="J20" s="12">
        <f t="shared" ref="J20" si="11">H20-I20</f>
        <v>12073280976.200001</v>
      </c>
      <c r="K20" s="12">
        <f>J20</f>
        <v>12073280976.200001</v>
      </c>
      <c r="L20" s="12">
        <v>4454</v>
      </c>
      <c r="M20" s="12">
        <v>147895313.90000001</v>
      </c>
      <c r="Q20" s="28">
        <v>1435461600</v>
      </c>
    </row>
    <row r="21" spans="1:17" s="7" customFormat="1" ht="25.5" x14ac:dyDescent="0.2">
      <c r="A21" s="17">
        <v>2020</v>
      </c>
      <c r="B21" s="16" t="s">
        <v>105</v>
      </c>
      <c r="C21" s="15">
        <v>23373708226.700001</v>
      </c>
      <c r="D21" s="14">
        <v>17539769600</v>
      </c>
      <c r="E21" s="14"/>
      <c r="F21" s="14">
        <f t="shared" si="9"/>
        <v>5833938626.7000008</v>
      </c>
      <c r="G21" s="13" t="s">
        <v>106</v>
      </c>
      <c r="H21" s="12">
        <f t="shared" ref="H21" si="12">D21</f>
        <v>17539769600</v>
      </c>
      <c r="I21" s="12">
        <v>908952399</v>
      </c>
      <c r="J21" s="12">
        <f t="shared" ref="J21" si="13">H21-I21</f>
        <v>16630817201</v>
      </c>
      <c r="K21" s="12">
        <f>J21</f>
        <v>16630817201</v>
      </c>
      <c r="L21" s="12">
        <v>6140</v>
      </c>
      <c r="M21" s="12">
        <v>239952428</v>
      </c>
    </row>
    <row r="22" spans="1:17" s="7" customFormat="1" ht="38.25" x14ac:dyDescent="0.2">
      <c r="A22" s="17">
        <v>2021</v>
      </c>
      <c r="B22" s="16" t="s">
        <v>112</v>
      </c>
      <c r="C22" s="15">
        <v>23504818374.93</v>
      </c>
      <c r="D22" s="14">
        <v>17639752000</v>
      </c>
      <c r="E22" s="14"/>
      <c r="F22" s="14">
        <f t="shared" si="9"/>
        <v>5865066374.9300003</v>
      </c>
      <c r="G22" s="13" t="s">
        <v>113</v>
      </c>
      <c r="H22" s="12">
        <f t="shared" ref="H22" si="14">D22</f>
        <v>17639752000</v>
      </c>
      <c r="I22" s="12">
        <v>602905387.5</v>
      </c>
      <c r="J22" s="12">
        <f t="shared" ref="J22" si="15">H22-I22</f>
        <v>17036846612.5</v>
      </c>
      <c r="K22" s="12">
        <f>J22-M22</f>
        <v>16756723912.5</v>
      </c>
      <c r="L22" s="12">
        <v>6175</v>
      </c>
      <c r="M22" s="12">
        <v>280122700</v>
      </c>
    </row>
    <row r="23" spans="1:17" s="7" customFormat="1" ht="25.5" x14ac:dyDescent="0.2">
      <c r="A23" s="17">
        <v>2022</v>
      </c>
      <c r="B23" s="16" t="s">
        <v>121</v>
      </c>
      <c r="C23" s="29">
        <v>28711778000.259998</v>
      </c>
      <c r="D23" s="30">
        <v>14568864000</v>
      </c>
      <c r="E23" s="14">
        <v>1435461600</v>
      </c>
      <c r="F23" s="14">
        <f t="shared" si="9"/>
        <v>12707452400.259998</v>
      </c>
      <c r="G23" s="13" t="s">
        <v>119</v>
      </c>
      <c r="H23" s="12">
        <f t="shared" ref="H23" si="16">D23</f>
        <v>14568864000</v>
      </c>
      <c r="I23" s="12">
        <v>498862365</v>
      </c>
      <c r="J23" s="12">
        <f t="shared" ref="J23" si="17">H23-I23</f>
        <v>14070001635</v>
      </c>
      <c r="K23" s="12">
        <f>J23-M23</f>
        <v>13673901522.23</v>
      </c>
      <c r="L23" s="12">
        <v>2250</v>
      </c>
      <c r="M23" s="12">
        <f>382704873.68+13395239.09</f>
        <v>396100112.76999998</v>
      </c>
    </row>
    <row r="24" spans="1:17" s="7" customFormat="1" ht="15" customHeight="1" x14ac:dyDescent="0.25">
      <c r="A24" s="20"/>
      <c r="B24" s="21" t="s">
        <v>107</v>
      </c>
      <c r="C24" s="20"/>
      <c r="D24" s="20"/>
      <c r="E24" s="20"/>
      <c r="F24" s="20"/>
      <c r="G24" s="20"/>
      <c r="H24" s="20"/>
      <c r="I24" s="34"/>
      <c r="J24" s="34"/>
      <c r="K24" s="20"/>
      <c r="L24" s="20"/>
      <c r="M24" s="26">
        <f>M18+M19+M20+M21+M22+M23</f>
        <v>1064070554.67</v>
      </c>
    </row>
    <row r="25" spans="1:17" s="7" customFormat="1" ht="15.75" x14ac:dyDescent="0.25">
      <c r="B25" s="8"/>
    </row>
    <row r="26" spans="1:17" s="7" customFormat="1" ht="15.75" customHeight="1" x14ac:dyDescent="0.25">
      <c r="B26" s="6"/>
      <c r="I26" s="35"/>
      <c r="J26" s="35"/>
    </row>
    <row r="27" spans="1:17" s="9" customFormat="1" x14ac:dyDescent="0.2"/>
    <row r="28" spans="1:17" s="9" customFormat="1" ht="15.75" x14ac:dyDescent="0.25">
      <c r="B28" s="6"/>
      <c r="C28" s="6"/>
      <c r="D28" s="6"/>
      <c r="I28" s="35"/>
      <c r="J28" s="35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4:J24"/>
    <mergeCell ref="I26:J26"/>
    <mergeCell ref="I28:J28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view="pageBreakPreview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24" sqref="O24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.140625" style="3" customWidth="1"/>
    <col min="4" max="4" width="14.28515625" style="3" customWidth="1"/>
    <col min="5" max="5" width="15.5703125" style="3" customWidth="1"/>
    <col min="6" max="6" width="15.140625" style="3" customWidth="1"/>
    <col min="7" max="7" width="12.28515625" style="3" customWidth="1"/>
    <col min="8" max="8" width="13.7109375" style="3" customWidth="1"/>
    <col min="9" max="9" width="10.5703125" style="3" customWidth="1"/>
    <col min="10" max="11" width="13.7109375" style="3" customWidth="1"/>
    <col min="12" max="12" width="11.28515625" style="3" customWidth="1"/>
    <col min="13" max="13" width="15.42578125" style="3" customWidth="1"/>
    <col min="14" max="14" width="10.85546875" style="3" bestFit="1" customWidth="1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 x14ac:dyDescent="0.25">
      <c r="A1" s="36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8" s="1" customFormat="1" ht="22.7" customHeight="1" x14ac:dyDescent="0.25">
      <c r="A2" s="39" t="s">
        <v>117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8" s="1" customFormat="1" ht="15.75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8" x14ac:dyDescent="0.2">
      <c r="B4" s="3" t="s">
        <v>125</v>
      </c>
    </row>
    <row r="5" spans="1:18" x14ac:dyDescent="0.2">
      <c r="K5" s="37" t="s">
        <v>61</v>
      </c>
      <c r="L5" s="37"/>
      <c r="M5" s="37"/>
      <c r="R5" s="4"/>
    </row>
    <row r="6" spans="1:18" s="5" customFormat="1" ht="13.7" customHeight="1" x14ac:dyDescent="0.2">
      <c r="A6" s="33" t="s">
        <v>75</v>
      </c>
      <c r="B6" s="33" t="s">
        <v>74</v>
      </c>
      <c r="C6" s="33" t="s">
        <v>64</v>
      </c>
      <c r="D6" s="38" t="s">
        <v>63</v>
      </c>
      <c r="E6" s="38"/>
      <c r="F6" s="38"/>
      <c r="G6" s="33" t="s">
        <v>68</v>
      </c>
      <c r="H6" s="38" t="s">
        <v>62</v>
      </c>
      <c r="I6" s="38"/>
      <c r="J6" s="38"/>
      <c r="K6" s="38"/>
      <c r="L6" s="38"/>
      <c r="M6" s="38"/>
    </row>
    <row r="7" spans="1:18" s="5" customFormat="1" ht="25.5" customHeight="1" x14ac:dyDescent="0.2">
      <c r="A7" s="33"/>
      <c r="B7" s="33"/>
      <c r="C7" s="33"/>
      <c r="D7" s="33" t="s">
        <v>65</v>
      </c>
      <c r="E7" s="33" t="s">
        <v>66</v>
      </c>
      <c r="F7" s="33" t="s">
        <v>67</v>
      </c>
      <c r="G7" s="33"/>
      <c r="H7" s="33" t="s">
        <v>69</v>
      </c>
      <c r="I7" s="33" t="s">
        <v>70</v>
      </c>
      <c r="J7" s="33" t="s">
        <v>71</v>
      </c>
      <c r="K7" s="33" t="s">
        <v>72</v>
      </c>
      <c r="L7" s="33" t="s">
        <v>73</v>
      </c>
      <c r="M7" s="33" t="s">
        <v>118</v>
      </c>
    </row>
    <row r="8" spans="1:18" s="5" customForma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8" s="5" customFormat="1" ht="49.7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8" ht="38.25" x14ac:dyDescent="0.2">
      <c r="A10" s="2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>H10/35708</f>
        <v>1685</v>
      </c>
      <c r="M10" s="11"/>
      <c r="N10" s="22"/>
    </row>
    <row r="11" spans="1:18" ht="25.5" x14ac:dyDescent="0.2">
      <c r="A11" s="2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2"/>
    </row>
    <row r="12" spans="1:18" ht="25.5" x14ac:dyDescent="0.2">
      <c r="A12" s="2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2"/>
    </row>
    <row r="13" spans="1:18" ht="25.5" x14ac:dyDescent="0.2">
      <c r="A13" s="2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2"/>
    </row>
    <row r="14" spans="1:18" ht="25.5" x14ac:dyDescent="0.2">
      <c r="A14" s="2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2"/>
    </row>
    <row r="15" spans="1:18" ht="25.5" x14ac:dyDescent="0.2">
      <c r="A15" s="2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2"/>
    </row>
    <row r="16" spans="1:18" ht="25.5" x14ac:dyDescent="0.2">
      <c r="A16" s="2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2"/>
    </row>
    <row r="17" spans="1:16" ht="25.5" x14ac:dyDescent="0.2">
      <c r="A17" s="2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2">
        <f>L17/3350%</f>
        <v>46.268656716417908</v>
      </c>
    </row>
    <row r="18" spans="1:16" ht="25.5" x14ac:dyDescent="0.2">
      <c r="A18" s="2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 t="shared" ref="F18:F22" si="6"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2">
        <f t="shared" ref="N18:N21" si="7">L18/3350%</f>
        <v>55.223880597014926</v>
      </c>
    </row>
    <row r="19" spans="1:16" ht="25.5" x14ac:dyDescent="0.2">
      <c r="A19" s="2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 t="shared" si="6"/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/>
      <c r="N19" s="22">
        <f t="shared" si="7"/>
        <v>45.970149253731343</v>
      </c>
    </row>
    <row r="20" spans="1:16" ht="25.5" x14ac:dyDescent="0.2">
      <c r="A20" s="2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 t="shared" si="6"/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f>узб!M20</f>
        <v>147895313.90000001</v>
      </c>
      <c r="N20" s="22">
        <f t="shared" si="7"/>
        <v>132.955223880597</v>
      </c>
      <c r="P20" s="12">
        <v>148271899.59999999</v>
      </c>
    </row>
    <row r="21" spans="1:16" ht="25.5" x14ac:dyDescent="0.2">
      <c r="A21" s="27">
        <v>2020</v>
      </c>
      <c r="B21" s="16" t="s">
        <v>108</v>
      </c>
      <c r="C21" s="15">
        <v>23373708226.700001</v>
      </c>
      <c r="D21" s="14">
        <v>17539769600</v>
      </c>
      <c r="E21" s="14"/>
      <c r="F21" s="14">
        <f t="shared" si="6"/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>J21</f>
        <v>16630817201</v>
      </c>
      <c r="L21" s="12">
        <v>6140</v>
      </c>
      <c r="M21" s="12">
        <f>узб!M21</f>
        <v>239952428</v>
      </c>
      <c r="N21" s="22">
        <f t="shared" si="7"/>
        <v>183.28358208955223</v>
      </c>
      <c r="P21" s="12">
        <v>242285628</v>
      </c>
    </row>
    <row r="22" spans="1:16" ht="38.25" x14ac:dyDescent="0.2">
      <c r="A22" s="27">
        <v>2021</v>
      </c>
      <c r="B22" s="16" t="s">
        <v>114</v>
      </c>
      <c r="C22" s="15">
        <v>23504818374.93</v>
      </c>
      <c r="D22" s="14">
        <v>17639752000</v>
      </c>
      <c r="E22" s="14"/>
      <c r="F22" s="14">
        <f t="shared" si="6"/>
        <v>5865066374.9300003</v>
      </c>
      <c r="G22" s="13" t="s">
        <v>113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16756723912.5</v>
      </c>
      <c r="L22" s="12">
        <v>6175</v>
      </c>
      <c r="M22" s="12">
        <f>узб!M22</f>
        <v>280122700</v>
      </c>
      <c r="N22" s="22">
        <f t="shared" ref="N22" si="8">L22/3350%</f>
        <v>184.32835820895522</v>
      </c>
      <c r="P22" s="12">
        <v>272545975</v>
      </c>
    </row>
    <row r="23" spans="1:16" ht="37.5" customHeight="1" x14ac:dyDescent="0.2">
      <c r="A23" s="27">
        <f>+узб!A23</f>
        <v>2022</v>
      </c>
      <c r="B23" s="16" t="s">
        <v>122</v>
      </c>
      <c r="C23" s="15">
        <f>+узб!C23</f>
        <v>28711778000.259998</v>
      </c>
      <c r="D23" s="15">
        <f>+узб!D23</f>
        <v>14568864000</v>
      </c>
      <c r="E23" s="15">
        <f>+узб!E23</f>
        <v>1435461600</v>
      </c>
      <c r="F23" s="15">
        <f>+узб!F23</f>
        <v>12707452400.259998</v>
      </c>
      <c r="G23" s="15" t="str">
        <f>+узб!G23</f>
        <v xml:space="preserve"> 21.06.2023 йил</v>
      </c>
      <c r="H23" s="15">
        <f>+узб!H23</f>
        <v>14568864000</v>
      </c>
      <c r="I23" s="12">
        <f>+узб!I23</f>
        <v>498862365</v>
      </c>
      <c r="J23" s="15">
        <f>+узб!J23</f>
        <v>14070001635</v>
      </c>
      <c r="K23" s="15">
        <f>+узб!K23</f>
        <v>13673901522.23</v>
      </c>
      <c r="L23" s="15">
        <f>+узб!L23</f>
        <v>2250</v>
      </c>
      <c r="M23" s="12">
        <f>узб!M23</f>
        <v>396100112.76999998</v>
      </c>
      <c r="N23" s="22"/>
    </row>
    <row r="24" spans="1:16" s="7" customFormat="1" ht="15.75" x14ac:dyDescent="0.25">
      <c r="A24" s="24"/>
      <c r="B24" s="25" t="s">
        <v>99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1">
        <f>SUM(M18:M23)</f>
        <v>1064070554.67</v>
      </c>
    </row>
    <row r="25" spans="1:16" s="7" customFormat="1" ht="15" customHeight="1" x14ac:dyDescent="0.25">
      <c r="B25" s="6"/>
      <c r="I25" s="35"/>
      <c r="J25" s="35"/>
    </row>
    <row r="26" spans="1:16" s="7" customFormat="1" ht="15.75" x14ac:dyDescent="0.25">
      <c r="B26" s="10"/>
    </row>
    <row r="27" spans="1:16" s="7" customFormat="1" ht="15.75" customHeight="1" x14ac:dyDescent="0.25">
      <c r="B27" s="6"/>
      <c r="I27" s="35"/>
      <c r="J27" s="35"/>
    </row>
    <row r="28" spans="1:16" s="9" customFormat="1" x14ac:dyDescent="0.2"/>
    <row r="29" spans="1:16" s="9" customFormat="1" ht="15.75" x14ac:dyDescent="0.25">
      <c r="B29" s="6"/>
      <c r="C29" s="6"/>
      <c r="D29" s="6"/>
      <c r="I29" s="35"/>
      <c r="J29" s="35"/>
    </row>
  </sheetData>
  <mergeCells count="22">
    <mergeCell ref="I29:J29"/>
    <mergeCell ref="D7:D9"/>
    <mergeCell ref="E7:E9"/>
    <mergeCell ref="F7:F9"/>
    <mergeCell ref="H7:H9"/>
    <mergeCell ref="I7:I9"/>
    <mergeCell ref="J7:J9"/>
    <mergeCell ref="I25:J25"/>
    <mergeCell ref="I27:J27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81" orientation="landscape" r:id="rId1"/>
  <headerFooter alignWithMargins="0"/>
  <rowBreaks count="1" manualBreakCount="1">
    <brk id="2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tabSelected="1" view="pageBreakPreview" topLeftCell="A7" zoomScaleNormal="100" zoomScaleSheetLayoutView="100" workbookViewId="0">
      <selection activeCell="P23" sqref="P23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1" width="13" style="3" customWidth="1"/>
    <col min="12" max="12" width="11.140625" style="3" customWidth="1"/>
    <col min="13" max="13" width="16.5703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6" t="s">
        <v>116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8" s="1" customFormat="1" ht="15.7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8" s="2" customFormat="1" ht="15.75" x14ac:dyDescent="0.25">
      <c r="A3" s="36" t="s">
        <v>59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8" x14ac:dyDescent="0.2">
      <c r="B4" s="23">
        <v>45200</v>
      </c>
    </row>
    <row r="5" spans="1:18" x14ac:dyDescent="0.2">
      <c r="K5" s="37" t="s">
        <v>110</v>
      </c>
      <c r="L5" s="37"/>
      <c r="M5" s="37"/>
      <c r="R5" s="4"/>
    </row>
    <row r="6" spans="1:18" s="5" customFormat="1" ht="13.7" customHeight="1" x14ac:dyDescent="0.2">
      <c r="A6" s="33" t="s">
        <v>58</v>
      </c>
      <c r="B6" s="33" t="s">
        <v>57</v>
      </c>
      <c r="C6" s="33" t="s">
        <v>56</v>
      </c>
      <c r="D6" s="38" t="s">
        <v>55</v>
      </c>
      <c r="E6" s="38"/>
      <c r="F6" s="38"/>
      <c r="G6" s="33" t="s">
        <v>54</v>
      </c>
      <c r="H6" s="38" t="s">
        <v>53</v>
      </c>
      <c r="I6" s="38"/>
      <c r="J6" s="38"/>
      <c r="K6" s="38"/>
      <c r="L6" s="38"/>
      <c r="M6" s="38"/>
    </row>
    <row r="7" spans="1:18" s="5" customFormat="1" ht="25.5" customHeight="1" x14ac:dyDescent="0.2">
      <c r="A7" s="33"/>
      <c r="B7" s="33"/>
      <c r="C7" s="33"/>
      <c r="D7" s="33" t="s">
        <v>52</v>
      </c>
      <c r="E7" s="33" t="s">
        <v>51</v>
      </c>
      <c r="F7" s="33" t="s">
        <v>50</v>
      </c>
      <c r="G7" s="33"/>
      <c r="H7" s="33" t="s">
        <v>49</v>
      </c>
      <c r="I7" s="33" t="s">
        <v>48</v>
      </c>
      <c r="J7" s="33" t="s">
        <v>47</v>
      </c>
      <c r="K7" s="33" t="s">
        <v>46</v>
      </c>
      <c r="L7" s="33" t="s">
        <v>45</v>
      </c>
      <c r="M7" s="33" t="s">
        <v>44</v>
      </c>
    </row>
    <row r="8" spans="1:18" s="5" customForma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8" s="5" customFormat="1" ht="49.7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8" ht="25.5" x14ac:dyDescent="0.2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 x14ac:dyDescent="0.2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 x14ac:dyDescent="0.2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 t="shared" ref="K16:K21" si="5">J16</f>
        <v>1124802000</v>
      </c>
      <c r="L16" s="12">
        <f>H16/357080</f>
        <v>3500</v>
      </c>
      <c r="M16" s="12"/>
    </row>
    <row r="17" spans="1:13" ht="25.5" x14ac:dyDescent="0.2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si="5"/>
        <v>1992506400</v>
      </c>
      <c r="L17" s="12">
        <f>H17/1428320</f>
        <v>1550</v>
      </c>
      <c r="M17" s="12"/>
    </row>
    <row r="18" spans="1:13" ht="25.5" x14ac:dyDescent="0.2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</row>
    <row r="19" spans="1:13" ht="25.5" x14ac:dyDescent="0.2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 t="shared" si="5"/>
        <v>4182315907</v>
      </c>
      <c r="L19" s="12">
        <f>H19/(1428320*2)</f>
        <v>1540</v>
      </c>
      <c r="M19" s="12"/>
    </row>
    <row r="20" spans="1:13" ht="24.75" customHeight="1" x14ac:dyDescent="0.2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 t="shared" si="5"/>
        <v>12073280976.200001</v>
      </c>
      <c r="L20" s="12">
        <v>4454</v>
      </c>
      <c r="M20" s="12">
        <f>узб!M20</f>
        <v>147895313.90000001</v>
      </c>
    </row>
    <row r="21" spans="1:13" ht="24.75" customHeight="1" x14ac:dyDescent="0.2">
      <c r="A21" s="17">
        <v>2020</v>
      </c>
      <c r="B21" s="16" t="s">
        <v>109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 t="shared" si="5"/>
        <v>16630817201</v>
      </c>
      <c r="L21" s="12">
        <v>6140</v>
      </c>
      <c r="M21" s="12">
        <f>узб!M21</f>
        <v>239952428</v>
      </c>
    </row>
    <row r="22" spans="1:13" ht="24.75" customHeight="1" x14ac:dyDescent="0.2">
      <c r="A22" s="17">
        <v>2021</v>
      </c>
      <c r="B22" s="16" t="s">
        <v>115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113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16756723912.5</v>
      </c>
      <c r="L22" s="12">
        <v>6175</v>
      </c>
      <c r="M22" s="12">
        <f>узб!M22</f>
        <v>280122700</v>
      </c>
    </row>
    <row r="23" spans="1:13" ht="24.75" customHeight="1" x14ac:dyDescent="0.2">
      <c r="A23" s="17">
        <v>2022</v>
      </c>
      <c r="B23" s="16" t="s">
        <v>123</v>
      </c>
      <c r="C23" s="15">
        <f>+рус!C23</f>
        <v>28711778000.259998</v>
      </c>
      <c r="D23" s="14">
        <f>+рус!D23</f>
        <v>14568864000</v>
      </c>
      <c r="E23" s="14">
        <f>+рус!E23</f>
        <v>1435461600</v>
      </c>
      <c r="F23" s="14">
        <f>+рус!F23</f>
        <v>12707452400.259998</v>
      </c>
      <c r="G23" s="14" t="str">
        <f>+рус!G23</f>
        <v xml:space="preserve"> 21.06.2023 йил</v>
      </c>
      <c r="H23" s="14">
        <f>+рус!H23</f>
        <v>14568864000</v>
      </c>
      <c r="I23" s="14">
        <f>+рус!I23</f>
        <v>498862365</v>
      </c>
      <c r="J23" s="14">
        <f>+рус!J23</f>
        <v>14070001635</v>
      </c>
      <c r="K23" s="14">
        <f>+рус!K23</f>
        <v>13673901522.23</v>
      </c>
      <c r="L23" s="14">
        <f>+рус!L23</f>
        <v>2250</v>
      </c>
      <c r="M23" s="12">
        <f>узб!M23</f>
        <v>396100112.76999998</v>
      </c>
    </row>
    <row r="24" spans="1:13" s="7" customFormat="1" ht="15.75" x14ac:dyDescent="0.25">
      <c r="A24" s="24"/>
      <c r="B24" s="2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2">
        <f>SUM(M20:M23)</f>
        <v>1064070554.67</v>
      </c>
    </row>
    <row r="25" spans="1:13" s="7" customFormat="1" ht="15" customHeight="1" x14ac:dyDescent="0.25">
      <c r="B25" s="6"/>
      <c r="I25" s="35"/>
      <c r="J25" s="35"/>
    </row>
    <row r="26" spans="1:13" s="7" customFormat="1" ht="15.75" x14ac:dyDescent="0.25">
      <c r="B26" s="10"/>
    </row>
    <row r="27" spans="1:13" s="7" customFormat="1" ht="15.75" customHeight="1" x14ac:dyDescent="0.25">
      <c r="B27" s="6"/>
      <c r="I27" s="35"/>
      <c r="J27" s="35"/>
    </row>
    <row r="28" spans="1:13" s="9" customFormat="1" x14ac:dyDescent="0.2"/>
    <row r="29" spans="1:13" s="9" customFormat="1" ht="15.75" x14ac:dyDescent="0.25">
      <c r="B29" s="6"/>
      <c r="C29" s="6"/>
      <c r="D29" s="6"/>
      <c r="I29" s="35"/>
      <c r="J29" s="35"/>
    </row>
  </sheetData>
  <mergeCells count="22">
    <mergeCell ref="I25:J25"/>
    <mergeCell ref="I27:J27"/>
    <mergeCell ref="I29:J29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узб</vt:lpstr>
      <vt:lpstr>рус</vt:lpstr>
      <vt:lpstr>анг</vt:lpstr>
      <vt:lpstr>анг!Print_Area</vt:lpstr>
      <vt:lpstr>рус!Print_Area</vt:lpstr>
      <vt:lpstr>узб!Print_Area</vt:lpstr>
      <vt:lpstr>анг!Область_печати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2023-10-20T11:06:46Z</cp:lastPrinted>
  <dcterms:created xsi:type="dcterms:W3CDTF">2016-08-29T14:27:48Z</dcterms:created>
  <dcterms:modified xsi:type="dcterms:W3CDTF">2023-10-20T11:06:50Z</dcterms:modified>
</cp:coreProperties>
</file>