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8755" windowHeight="12600"/>
  </bookViews>
  <sheets>
    <sheet name="2022 йил-жами" sheetId="6" r:id="rId1"/>
  </sheets>
  <definedNames>
    <definedName name="_xlnm._FilterDatabase" localSheetId="0" hidden="1">'2022 йил-жами'!$B$5:$L$65</definedName>
    <definedName name="_xlnm.Print_Area" localSheetId="0">'2022 йил-жами'!$A$1:$L$65</definedName>
  </definedNames>
  <calcPr calcId="125725"/>
</workbook>
</file>

<file path=xl/calcChain.xml><?xml version="1.0" encoding="utf-8"?>
<calcChain xmlns="http://schemas.openxmlformats.org/spreadsheetml/2006/main">
  <c r="I49" i="6"/>
  <c r="K52"/>
  <c r="K53"/>
  <c r="K54"/>
  <c r="K55"/>
  <c r="K56"/>
  <c r="K57"/>
  <c r="K58"/>
  <c r="K59"/>
  <c r="K60"/>
  <c r="K51"/>
  <c r="I61" l="1"/>
  <c r="I63" s="1"/>
  <c r="L61"/>
  <c r="J61"/>
  <c r="H61"/>
  <c r="F60"/>
  <c r="F59"/>
  <c r="F58"/>
  <c r="F57"/>
  <c r="F56"/>
  <c r="F55"/>
  <c r="F54"/>
  <c r="F53"/>
  <c r="F52"/>
  <c r="F51"/>
  <c r="L49"/>
  <c r="K49" s="1"/>
  <c r="J49"/>
  <c r="K48"/>
  <c r="G48"/>
  <c r="K47"/>
  <c r="G47"/>
  <c r="K46"/>
  <c r="G46"/>
  <c r="G45"/>
  <c r="G44"/>
  <c r="G43"/>
  <c r="G42"/>
  <c r="K41"/>
  <c r="G41"/>
  <c r="G40"/>
  <c r="G39"/>
  <c r="K38"/>
  <c r="G38"/>
  <c r="G37"/>
  <c r="G36"/>
  <c r="G35"/>
  <c r="G34"/>
  <c r="K33"/>
  <c r="G33"/>
  <c r="K32"/>
  <c r="G32"/>
  <c r="K31"/>
  <c r="G31"/>
  <c r="G30"/>
  <c r="G29"/>
  <c r="G28"/>
  <c r="K27"/>
  <c r="G27"/>
  <c r="G26"/>
  <c r="K25"/>
  <c r="G25"/>
  <c r="K24"/>
  <c r="G24"/>
  <c r="K23"/>
  <c r="G23"/>
  <c r="K22"/>
  <c r="G22"/>
  <c r="G21"/>
  <c r="K20"/>
  <c r="G20"/>
  <c r="G19"/>
  <c r="K18"/>
  <c r="G18"/>
  <c r="K17"/>
  <c r="G17"/>
  <c r="K16"/>
  <c r="G16"/>
  <c r="K15"/>
  <c r="G15"/>
  <c r="K14"/>
  <c r="G14"/>
  <c r="G13"/>
  <c r="K12"/>
  <c r="G12"/>
  <c r="K11"/>
  <c r="G11"/>
  <c r="H10"/>
  <c r="G10" s="1"/>
  <c r="F10"/>
  <c r="F49" s="1"/>
  <c r="K9"/>
  <c r="G9"/>
  <c r="G8"/>
  <c r="G7"/>
  <c r="G6"/>
  <c r="F61" l="1"/>
  <c r="G61" s="1"/>
  <c r="K61"/>
  <c r="H49"/>
  <c r="J63"/>
  <c r="F63" l="1"/>
  <c r="G49"/>
</calcChain>
</file>

<file path=xl/sharedStrings.xml><?xml version="1.0" encoding="utf-8"?>
<sst xmlns="http://schemas.openxmlformats.org/spreadsheetml/2006/main" count="114" uniqueCount="72">
  <si>
    <t>"BIOKIMYO" АЖ нинг 2022 йил давомида хом-ашё сотиб олиш юзасидан тузилган шартномалари тўғрисида</t>
  </si>
  <si>
    <t>Класс</t>
  </si>
  <si>
    <t>OOO WHEAT EXPORTS-INVEST</t>
  </si>
  <si>
    <t>AGRO SAVDO XOLDING</t>
  </si>
  <si>
    <t xml:space="preserve"> 31.01.2022</t>
  </si>
  <si>
    <t>ЧП Жанбырбай</t>
  </si>
  <si>
    <t>№16/12</t>
  </si>
  <si>
    <t xml:space="preserve"> 16.12.2021</t>
  </si>
  <si>
    <t>TOO LES Group</t>
  </si>
  <si>
    <t>Азия металл</t>
  </si>
  <si>
    <t>TOSHKEN RIZQ BARAKA</t>
  </si>
  <si>
    <t>08/02</t>
  </si>
  <si>
    <t xml:space="preserve"> 07/03</t>
  </si>
  <si>
    <t>7/03 ПШ</t>
  </si>
  <si>
    <t>18/04 пш</t>
  </si>
  <si>
    <t>№20</t>
  </si>
  <si>
    <t>№25</t>
  </si>
  <si>
    <t>№7</t>
  </si>
  <si>
    <t>№27</t>
  </si>
  <si>
    <t>№3/06Ш</t>
  </si>
  <si>
    <t>№29/06ПШ</t>
  </si>
  <si>
    <t>TRANS BUSSINESS</t>
  </si>
  <si>
    <t xml:space="preserve">№8 </t>
  </si>
  <si>
    <t>AGROTEHMINERAL</t>
  </si>
  <si>
    <t>№2022/08</t>
  </si>
  <si>
    <t>04/07</t>
  </si>
  <si>
    <t>NDA EXPOR</t>
  </si>
  <si>
    <t>№6</t>
  </si>
  <si>
    <t>TCT TRADE</t>
  </si>
  <si>
    <t>№27-КП/2022</t>
  </si>
  <si>
    <t>№29-КП/2022</t>
  </si>
  <si>
    <t>INTERGRAIN</t>
  </si>
  <si>
    <t>№ Р/12</t>
  </si>
  <si>
    <t>№2022/09</t>
  </si>
  <si>
    <t>№2022/10</t>
  </si>
  <si>
    <t>CONSUMER GOODS INVEST</t>
  </si>
  <si>
    <t>№ 6</t>
  </si>
  <si>
    <t>№30кп/2022</t>
  </si>
  <si>
    <t>CHINOZ OLTIN DON AGRO KLASTER</t>
  </si>
  <si>
    <t>№47</t>
  </si>
  <si>
    <t>№ 2022/11</t>
  </si>
  <si>
    <t>SHAXRISABZ BARAKA DON</t>
  </si>
  <si>
    <t>№ 5</t>
  </si>
  <si>
    <t>SHAXRISABZ SARA URUG</t>
  </si>
  <si>
    <t>TCT AGRO</t>
  </si>
  <si>
    <t>№71/08-22</t>
  </si>
  <si>
    <t>№48</t>
  </si>
  <si>
    <t>№ 49</t>
  </si>
  <si>
    <t>№2022/12</t>
  </si>
  <si>
    <t>№ 32</t>
  </si>
  <si>
    <t>NDA EKO FERMA</t>
  </si>
  <si>
    <t>№46</t>
  </si>
  <si>
    <t xml:space="preserve">Бек Агро Экспорт </t>
  </si>
  <si>
    <t>№ 2022/13</t>
  </si>
  <si>
    <t>№2022/14</t>
  </si>
  <si>
    <t>№04/11</t>
  </si>
  <si>
    <t>03/11</t>
  </si>
  <si>
    <t>31/08</t>
  </si>
  <si>
    <t xml:space="preserve"> 12/01</t>
  </si>
  <si>
    <t xml:space="preserve"> 01/08</t>
  </si>
  <si>
    <t xml:space="preserve"> 06/10</t>
  </si>
  <si>
    <t>ЖАМИ:</t>
  </si>
  <si>
    <t>Буғдой, кирим</t>
  </si>
  <si>
    <t>Миқдор, тн</t>
  </si>
  <si>
    <t>Нарх</t>
  </si>
  <si>
    <t>Қиймати, сум</t>
  </si>
  <si>
    <t>Битим санаси</t>
  </si>
  <si>
    <t>Битим раками</t>
  </si>
  <si>
    <t>Етказиб берувчилар</t>
  </si>
  <si>
    <t>Т/р</t>
  </si>
  <si>
    <t>Шартнома</t>
  </si>
  <si>
    <t>Банк кредитлари билан молиялаштирилган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</si>
</sst>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name val="Arial CYR"/>
      <charset val="204"/>
    </font>
    <font>
      <b/>
      <sz val="12"/>
      <color rgb="FF0000FF"/>
      <name val="Arial CYR"/>
      <charset val="204"/>
    </font>
    <font>
      <sz val="10"/>
      <color rgb="FFFF000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5">
    <xf numFmtId="0" fontId="0" fillId="0" borderId="0" xfId="0"/>
    <xf numFmtId="4" fontId="0" fillId="0" borderId="0" xfId="0" applyNumberFormat="1" applyFont="1" applyFill="1"/>
    <xf numFmtId="4" fontId="2" fillId="0" borderId="0" xfId="0" applyNumberFormat="1" applyFont="1"/>
    <xf numFmtId="4" fontId="2" fillId="2" borderId="1" xfId="0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3" borderId="1" xfId="0" applyNumberFormat="1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horizontal="right" vertical="center"/>
    </xf>
    <xf numFmtId="3" fontId="0" fillId="3" borderId="1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right" vertical="center"/>
    </xf>
    <xf numFmtId="4" fontId="0" fillId="5" borderId="0" xfId="0" applyNumberFormat="1" applyFont="1" applyFill="1" applyAlignment="1">
      <alignment horizontal="right" vertical="center"/>
    </xf>
    <xf numFmtId="49" fontId="0" fillId="3" borderId="1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4" fontId="3" fillId="3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vertical="center"/>
    </xf>
    <xf numFmtId="3" fontId="0" fillId="0" borderId="1" xfId="0" applyNumberFormat="1" applyFont="1" applyBorder="1" applyAlignment="1">
      <alignment horizontal="center"/>
    </xf>
    <xf numFmtId="4" fontId="0" fillId="5" borderId="0" xfId="0" applyNumberFormat="1" applyFont="1" applyFill="1"/>
    <xf numFmtId="3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right"/>
    </xf>
    <xf numFmtId="4" fontId="4" fillId="3" borderId="1" xfId="0" applyNumberFormat="1" applyFont="1" applyFill="1" applyBorder="1" applyAlignment="1">
      <alignment horizontal="right" vertical="center"/>
    </xf>
    <xf numFmtId="4" fontId="0" fillId="3" borderId="1" xfId="0" applyNumberFormat="1" applyFont="1" applyFill="1" applyBorder="1"/>
    <xf numFmtId="4" fontId="0" fillId="3" borderId="1" xfId="0" applyNumberFormat="1" applyFont="1" applyFill="1" applyBorder="1" applyAlignment="1">
      <alignment horizontal="right"/>
    </xf>
    <xf numFmtId="4" fontId="2" fillId="3" borderId="1" xfId="0" applyNumberFormat="1" applyFont="1" applyFill="1" applyBorder="1"/>
    <xf numFmtId="3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Border="1" applyAlignment="1">
      <alignment horizontal="right" vertical="center"/>
    </xf>
    <xf numFmtId="4" fontId="2" fillId="6" borderId="1" xfId="0" applyNumberFormat="1" applyFont="1" applyFill="1" applyBorder="1" applyAlignment="1">
      <alignment horizontal="center"/>
    </xf>
    <xf numFmtId="4" fontId="2" fillId="4" borderId="0" xfId="0" applyNumberFormat="1" applyFont="1" applyFill="1"/>
    <xf numFmtId="4" fontId="0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left" vertical="center"/>
    </xf>
    <xf numFmtId="4" fontId="0" fillId="3" borderId="0" xfId="0" applyNumberFormat="1" applyFont="1" applyFill="1"/>
    <xf numFmtId="4" fontId="0" fillId="4" borderId="0" xfId="0" applyNumberFormat="1" applyFont="1" applyFill="1"/>
    <xf numFmtId="164" fontId="0" fillId="3" borderId="1" xfId="0" applyNumberFormat="1" applyFont="1" applyFill="1" applyBorder="1" applyAlignment="1">
      <alignment horizontal="right" vertical="center"/>
    </xf>
    <xf numFmtId="164" fontId="0" fillId="3" borderId="1" xfId="0" applyNumberFormat="1" applyFont="1" applyFill="1" applyBorder="1" applyAlignment="1">
      <alignment horizontal="right"/>
    </xf>
    <xf numFmtId="3" fontId="0" fillId="0" borderId="1" xfId="0" applyNumberFormat="1" applyFont="1" applyBorder="1" applyAlignment="1">
      <alignment horizontal="center" vertical="center"/>
    </xf>
    <xf numFmtId="4" fontId="0" fillId="3" borderId="1" xfId="0" applyNumberFormat="1" applyFill="1" applyBorder="1" applyAlignment="1">
      <alignment horizontal="right"/>
    </xf>
    <xf numFmtId="4" fontId="2" fillId="0" borderId="1" xfId="0" applyNumberFormat="1" applyFont="1" applyBorder="1"/>
    <xf numFmtId="4" fontId="2" fillId="6" borderId="1" xfId="0" applyNumberFormat="1" applyFont="1" applyFill="1" applyBorder="1"/>
    <xf numFmtId="4" fontId="2" fillId="6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Alignment="1">
      <alignment horizontal="right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" fillId="6" borderId="1" xfId="0" applyNumberFormat="1" applyFon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4" fontId="2" fillId="6" borderId="1" xfId="0" applyNumberFormat="1" applyFont="1" applyFill="1" applyBorder="1" applyAlignment="1">
      <alignment vertical="center"/>
    </xf>
    <xf numFmtId="4" fontId="2" fillId="7" borderId="1" xfId="0" applyNumberFormat="1" applyFont="1" applyFill="1" applyBorder="1"/>
    <xf numFmtId="14" fontId="2" fillId="7" borderId="1" xfId="0" applyNumberFormat="1" applyFont="1" applyFill="1" applyBorder="1" applyAlignment="1">
      <alignment horizontal="center" vertical="center"/>
    </xf>
    <xf numFmtId="3" fontId="2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right"/>
    </xf>
    <xf numFmtId="4" fontId="2" fillId="7" borderId="1" xfId="0" applyNumberFormat="1" applyFont="1" applyFill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/>
    </xf>
    <xf numFmtId="4" fontId="2" fillId="7" borderId="1" xfId="0" applyNumberFormat="1" applyFont="1" applyFill="1" applyBorder="1" applyAlignment="1">
      <alignment horizontal="right" vertical="center"/>
    </xf>
    <xf numFmtId="0" fontId="0" fillId="3" borderId="1" xfId="0" applyNumberFormat="1" applyFill="1" applyBorder="1" applyAlignment="1">
      <alignment horizontal="center" vertical="center"/>
    </xf>
    <xf numFmtId="16" fontId="0" fillId="3" borderId="1" xfId="0" applyNumberFormat="1" applyFill="1" applyBorder="1" applyAlignment="1">
      <alignment horizontal="center" vertical="center"/>
    </xf>
    <xf numFmtId="49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/>
    </xf>
    <xf numFmtId="4" fontId="4" fillId="3" borderId="1" xfId="0" applyNumberFormat="1" applyFont="1" applyFill="1" applyBorder="1" applyAlignment="1"/>
    <xf numFmtId="4" fontId="0" fillId="3" borderId="1" xfId="0" applyNumberFormat="1" applyFill="1" applyBorder="1" applyAlignment="1">
      <alignment vertical="center"/>
    </xf>
    <xf numFmtId="4" fontId="2" fillId="7" borderId="1" xfId="0" applyNumberFormat="1" applyFont="1" applyFill="1" applyBorder="1" applyAlignment="1"/>
    <xf numFmtId="4" fontId="2" fillId="7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4" fontId="0" fillId="3" borderId="1" xfId="0" applyNumberFormat="1" applyFont="1" applyFill="1" applyBorder="1" applyAlignment="1">
      <alignment vertical="top"/>
    </xf>
    <xf numFmtId="4" fontId="4" fillId="0" borderId="1" xfId="0" applyNumberFormat="1" applyFont="1" applyBorder="1" applyAlignment="1"/>
    <xf numFmtId="4" fontId="0" fillId="0" borderId="1" xfId="0" applyNumberFormat="1" applyBorder="1" applyAlignment="1"/>
    <xf numFmtId="4" fontId="0" fillId="3" borderId="1" xfId="0" applyNumberFormat="1" applyFill="1" applyBorder="1" applyAlignment="1"/>
    <xf numFmtId="4" fontId="0" fillId="0" borderId="1" xfId="0" applyNumberFormat="1" applyFill="1" applyBorder="1" applyAlignment="1">
      <alignment vertical="center"/>
    </xf>
    <xf numFmtId="4" fontId="0" fillId="3" borderId="0" xfId="0" applyNumberFormat="1" applyFill="1" applyAlignment="1">
      <alignment vertical="center"/>
    </xf>
    <xf numFmtId="4" fontId="2" fillId="0" borderId="0" xfId="0" applyNumberFormat="1" applyFont="1" applyAlignment="1">
      <alignment horizontal="right"/>
    </xf>
    <xf numFmtId="4" fontId="2" fillId="0" borderId="1" xfId="0" applyNumberFormat="1" applyFont="1" applyFill="1" applyBorder="1"/>
    <xf numFmtId="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Fill="1" applyAlignment="1">
      <alignment vertical="center"/>
    </xf>
    <xf numFmtId="4" fontId="4" fillId="0" borderId="1" xfId="0" applyNumberFormat="1" applyFon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 vertical="center"/>
    </xf>
    <xf numFmtId="4" fontId="0" fillId="0" borderId="1" xfId="0" applyNumberFormat="1" applyFill="1" applyBorder="1" applyAlignment="1">
      <alignment horizontal="right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Финансовый 2" xfId="5"/>
    <cellStyle name="Финансовый 2 2" xfId="6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68"/>
  <sheetViews>
    <sheetView tabSelected="1" view="pageBreakPreview" zoomScaleSheetLayoutView="100" workbookViewId="0">
      <pane xSplit="2" ySplit="5" topLeftCell="C45" activePane="bottomRight" state="frozen"/>
      <selection pane="topRight" activeCell="B1" sqref="B1"/>
      <selection pane="bottomLeft" activeCell="A8" sqref="A8"/>
      <selection pane="bottomRight" activeCell="P35" sqref="P35"/>
    </sheetView>
  </sheetViews>
  <sheetFormatPr defaultColWidth="9.140625" defaultRowHeight="12.75"/>
  <cols>
    <col min="1" max="1" width="6" style="21" customWidth="1"/>
    <col min="2" max="2" width="28.7109375" style="21" customWidth="1"/>
    <col min="3" max="3" width="10.85546875" style="61" customWidth="1"/>
    <col min="4" max="4" width="11.7109375" style="61" customWidth="1"/>
    <col min="5" max="5" width="6.85546875" style="21" customWidth="1"/>
    <col min="6" max="6" width="11.140625" style="50" customWidth="1"/>
    <col min="7" max="7" width="13" style="21" customWidth="1"/>
    <col min="8" max="8" width="18.42578125" style="21" customWidth="1"/>
    <col min="9" max="9" width="17.28515625" style="21" customWidth="1"/>
    <col min="10" max="10" width="14" style="16" customWidth="1"/>
    <col min="11" max="11" width="15.5703125" style="50" customWidth="1"/>
    <col min="12" max="12" width="19.5703125" style="50" customWidth="1"/>
    <col min="13" max="13" width="16.42578125" style="21" bestFit="1" customWidth="1"/>
    <col min="14" max="16384" width="9.140625" style="21"/>
  </cols>
  <sheetData>
    <row r="2" spans="1:13" s="1" customFormat="1" ht="18" customHeight="1">
      <c r="A2" s="106" t="s">
        <v>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4" spans="1:13" s="2" customFormat="1" ht="25.5" customHeight="1">
      <c r="A4" s="107" t="s">
        <v>69</v>
      </c>
      <c r="B4" s="107" t="s">
        <v>68</v>
      </c>
      <c r="C4" s="108" t="s">
        <v>67</v>
      </c>
      <c r="D4" s="108" t="s">
        <v>66</v>
      </c>
      <c r="E4" s="108" t="s">
        <v>1</v>
      </c>
      <c r="F4" s="108" t="s">
        <v>70</v>
      </c>
      <c r="G4" s="108"/>
      <c r="H4" s="108"/>
      <c r="I4" s="109" t="s">
        <v>71</v>
      </c>
      <c r="J4" s="107" t="s">
        <v>62</v>
      </c>
      <c r="K4" s="107"/>
      <c r="L4" s="107"/>
    </row>
    <row r="5" spans="1:13" s="5" customFormat="1" ht="25.5">
      <c r="A5" s="107"/>
      <c r="B5" s="107"/>
      <c r="C5" s="108"/>
      <c r="D5" s="108"/>
      <c r="E5" s="108"/>
      <c r="F5" s="3" t="s">
        <v>63</v>
      </c>
      <c r="G5" s="4" t="s">
        <v>64</v>
      </c>
      <c r="H5" s="3" t="s">
        <v>65</v>
      </c>
      <c r="I5" s="110"/>
      <c r="J5" s="3" t="s">
        <v>63</v>
      </c>
      <c r="K5" s="4" t="s">
        <v>64</v>
      </c>
      <c r="L5" s="3" t="s">
        <v>65</v>
      </c>
    </row>
    <row r="6" spans="1:13" s="12" customFormat="1">
      <c r="A6" s="6">
        <v>1</v>
      </c>
      <c r="B6" s="13" t="s">
        <v>3</v>
      </c>
      <c r="C6" s="62" t="s">
        <v>49</v>
      </c>
      <c r="D6" s="53">
        <v>44858</v>
      </c>
      <c r="E6" s="45">
        <v>3</v>
      </c>
      <c r="F6" s="33">
        <v>1000</v>
      </c>
      <c r="G6" s="33">
        <f>H6/F6</f>
        <v>4450000</v>
      </c>
      <c r="H6" s="33">
        <v>4450000000</v>
      </c>
      <c r="I6" s="33"/>
      <c r="J6" s="15">
        <v>1000</v>
      </c>
      <c r="K6" s="9">
        <v>3869565.2173913</v>
      </c>
      <c r="L6" s="33">
        <v>3869565217.3913002</v>
      </c>
      <c r="M6" s="21"/>
    </row>
    <row r="7" spans="1:13" s="16" customFormat="1">
      <c r="A7" s="6">
        <v>2</v>
      </c>
      <c r="B7" s="13" t="s">
        <v>3</v>
      </c>
      <c r="C7" s="8">
        <v>10</v>
      </c>
      <c r="D7" s="10" t="s">
        <v>4</v>
      </c>
      <c r="E7" s="8">
        <v>3</v>
      </c>
      <c r="F7" s="9">
        <v>2500</v>
      </c>
      <c r="G7" s="33">
        <f t="shared" ref="G7:G48" si="0">H7/F7</f>
        <v>4000000</v>
      </c>
      <c r="H7" s="9">
        <v>10000000000</v>
      </c>
      <c r="I7" s="9"/>
      <c r="J7" s="15">
        <v>2500</v>
      </c>
      <c r="K7" s="9">
        <v>3478260.86956</v>
      </c>
      <c r="L7" s="9">
        <v>8695652173.8999996</v>
      </c>
      <c r="M7" s="21"/>
    </row>
    <row r="8" spans="1:13" s="18" customFormat="1">
      <c r="A8" s="6">
        <v>3</v>
      </c>
      <c r="B8" s="13" t="s">
        <v>3</v>
      </c>
      <c r="C8" s="8">
        <v>17</v>
      </c>
      <c r="D8" s="63">
        <v>44648</v>
      </c>
      <c r="E8" s="8">
        <v>3</v>
      </c>
      <c r="F8" s="9">
        <v>500</v>
      </c>
      <c r="G8" s="33">
        <f t="shared" si="0"/>
        <v>4450000</v>
      </c>
      <c r="H8" s="9">
        <v>2225000000</v>
      </c>
      <c r="I8" s="9"/>
      <c r="J8" s="15">
        <v>500</v>
      </c>
      <c r="K8" s="9">
        <v>3869565.2173800003</v>
      </c>
      <c r="L8" s="9">
        <v>1934782608.6900001</v>
      </c>
      <c r="M8" s="21"/>
    </row>
    <row r="9" spans="1:13" s="19" customFormat="1">
      <c r="A9" s="6">
        <v>4</v>
      </c>
      <c r="B9" s="25" t="s">
        <v>3</v>
      </c>
      <c r="C9" s="53" t="s">
        <v>15</v>
      </c>
      <c r="D9" s="53">
        <v>44686</v>
      </c>
      <c r="E9" s="35">
        <v>3</v>
      </c>
      <c r="F9" s="9">
        <v>2000</v>
      </c>
      <c r="G9" s="33">
        <f t="shared" si="0"/>
        <v>5100000</v>
      </c>
      <c r="H9" s="9">
        <v>10200000000</v>
      </c>
      <c r="I9" s="9"/>
      <c r="J9" s="15">
        <v>2000</v>
      </c>
      <c r="K9" s="9">
        <f>L9/J9</f>
        <v>4434782.6086999997</v>
      </c>
      <c r="L9" s="9">
        <v>8869565217.3999996</v>
      </c>
      <c r="M9" s="21"/>
    </row>
    <row r="10" spans="1:13" s="16" customFormat="1">
      <c r="A10" s="6">
        <v>5</v>
      </c>
      <c r="B10" s="95" t="s">
        <v>3</v>
      </c>
      <c r="C10" s="96" t="s">
        <v>16</v>
      </c>
      <c r="D10" s="94">
        <v>44707</v>
      </c>
      <c r="E10" s="35">
        <v>3</v>
      </c>
      <c r="F10" s="84">
        <f>1000+17</f>
        <v>1017</v>
      </c>
      <c r="G10" s="84">
        <f t="shared" si="0"/>
        <v>5200000</v>
      </c>
      <c r="H10" s="84">
        <f>5200000000+88400000</f>
        <v>5288400000</v>
      </c>
      <c r="I10" s="84"/>
      <c r="J10" s="15">
        <v>1016.92</v>
      </c>
      <c r="K10" s="15">
        <v>4521739.1304420549</v>
      </c>
      <c r="L10" s="84">
        <v>4325812173.9200001</v>
      </c>
      <c r="M10" s="21"/>
    </row>
    <row r="11" spans="1:13">
      <c r="A11" s="6">
        <v>6</v>
      </c>
      <c r="B11" s="34" t="s">
        <v>3</v>
      </c>
      <c r="C11" s="10" t="s">
        <v>18</v>
      </c>
      <c r="D11" s="53">
        <v>44727</v>
      </c>
      <c r="E11" s="8">
        <v>3</v>
      </c>
      <c r="F11" s="33">
        <v>250</v>
      </c>
      <c r="G11" s="33">
        <f t="shared" si="0"/>
        <v>4800000</v>
      </c>
      <c r="H11" s="33">
        <v>1200000000</v>
      </c>
      <c r="I11" s="33"/>
      <c r="J11" s="15">
        <v>233.31</v>
      </c>
      <c r="K11" s="9">
        <f>L11/J11</f>
        <v>4173913.0434614886</v>
      </c>
      <c r="L11" s="33">
        <v>973815652.16999996</v>
      </c>
    </row>
    <row r="12" spans="1:13">
      <c r="A12" s="6">
        <v>7</v>
      </c>
      <c r="B12" s="34" t="s">
        <v>23</v>
      </c>
      <c r="C12" s="10" t="s">
        <v>40</v>
      </c>
      <c r="D12" s="53">
        <v>44810</v>
      </c>
      <c r="E12" s="8">
        <v>4</v>
      </c>
      <c r="F12" s="33">
        <v>500</v>
      </c>
      <c r="G12" s="33">
        <f t="shared" si="0"/>
        <v>4100000</v>
      </c>
      <c r="H12" s="33">
        <v>2050000000</v>
      </c>
      <c r="I12" s="33"/>
      <c r="J12" s="15">
        <v>500</v>
      </c>
      <c r="K12" s="9">
        <f>L12/J12</f>
        <v>3656660.8695799997</v>
      </c>
      <c r="L12" s="33">
        <v>1828330434.79</v>
      </c>
    </row>
    <row r="13" spans="1:13">
      <c r="A13" s="6">
        <v>8</v>
      </c>
      <c r="B13" s="34" t="s">
        <v>23</v>
      </c>
      <c r="C13" s="52" t="s">
        <v>53</v>
      </c>
      <c r="D13" s="63">
        <v>44862</v>
      </c>
      <c r="E13" s="8">
        <v>4</v>
      </c>
      <c r="F13" s="33">
        <v>500</v>
      </c>
      <c r="G13" s="33">
        <f t="shared" si="0"/>
        <v>4500000</v>
      </c>
      <c r="H13" s="33">
        <v>2250000000</v>
      </c>
      <c r="I13" s="33"/>
      <c r="J13" s="15">
        <v>500</v>
      </c>
      <c r="K13" s="9">
        <v>3913043.478253366</v>
      </c>
      <c r="L13" s="84">
        <v>1956521739.1300001</v>
      </c>
    </row>
    <row r="14" spans="1:13">
      <c r="A14" s="6">
        <v>9</v>
      </c>
      <c r="B14" s="13" t="s">
        <v>23</v>
      </c>
      <c r="C14" s="52" t="s">
        <v>24</v>
      </c>
      <c r="D14" s="63">
        <v>44740</v>
      </c>
      <c r="E14" s="8">
        <v>3</v>
      </c>
      <c r="F14" s="33">
        <v>1000</v>
      </c>
      <c r="G14" s="33">
        <f t="shared" si="0"/>
        <v>4500000</v>
      </c>
      <c r="H14" s="33">
        <v>4500000000</v>
      </c>
      <c r="I14" s="33"/>
      <c r="J14" s="15">
        <v>1000</v>
      </c>
      <c r="K14" s="9">
        <f>L14/J14</f>
        <v>3913043.4782600002</v>
      </c>
      <c r="L14" s="33">
        <v>3913043478.2600002</v>
      </c>
    </row>
    <row r="15" spans="1:13" s="28" customFormat="1">
      <c r="A15" s="6">
        <v>10</v>
      </c>
      <c r="B15" s="92" t="s">
        <v>23</v>
      </c>
      <c r="C15" s="93" t="s">
        <v>33</v>
      </c>
      <c r="D15" s="94">
        <v>44771</v>
      </c>
      <c r="E15" s="35">
        <v>4</v>
      </c>
      <c r="F15" s="84">
        <v>500</v>
      </c>
      <c r="G15" s="84">
        <f t="shared" si="0"/>
        <v>4400000</v>
      </c>
      <c r="H15" s="84">
        <v>2200000000</v>
      </c>
      <c r="I15" s="84"/>
      <c r="J15" s="15">
        <v>236.63</v>
      </c>
      <c r="K15" s="15">
        <f>L15/J15</f>
        <v>3826086.9566411697</v>
      </c>
      <c r="L15" s="84">
        <v>905366956.54999995</v>
      </c>
      <c r="M15" s="21"/>
    </row>
    <row r="16" spans="1:13">
      <c r="A16" s="6">
        <v>11</v>
      </c>
      <c r="B16" s="92" t="s">
        <v>23</v>
      </c>
      <c r="C16" s="93" t="s">
        <v>34</v>
      </c>
      <c r="D16" s="94">
        <v>44785</v>
      </c>
      <c r="E16" s="35">
        <v>3</v>
      </c>
      <c r="F16" s="84">
        <v>500</v>
      </c>
      <c r="G16" s="84">
        <f t="shared" si="0"/>
        <v>4300000</v>
      </c>
      <c r="H16" s="84">
        <v>2150000000</v>
      </c>
      <c r="I16" s="84"/>
      <c r="J16" s="15">
        <v>75.900000000000006</v>
      </c>
      <c r="K16" s="15">
        <f>L16/J16</f>
        <v>3739130.4347826084</v>
      </c>
      <c r="L16" s="84">
        <v>283800000</v>
      </c>
    </row>
    <row r="17" spans="1:13">
      <c r="A17" s="6">
        <v>12</v>
      </c>
      <c r="B17" s="34" t="s">
        <v>23</v>
      </c>
      <c r="C17" s="10" t="s">
        <v>48</v>
      </c>
      <c r="D17" s="53">
        <v>44859</v>
      </c>
      <c r="E17" s="8">
        <v>4</v>
      </c>
      <c r="F17" s="33">
        <v>500</v>
      </c>
      <c r="G17" s="33">
        <f t="shared" si="0"/>
        <v>4500000</v>
      </c>
      <c r="H17" s="33">
        <v>2250000000</v>
      </c>
      <c r="I17" s="33"/>
      <c r="J17" s="15">
        <v>500</v>
      </c>
      <c r="K17" s="9">
        <f>L17/J17</f>
        <v>3913043.4782600002</v>
      </c>
      <c r="L17" s="33">
        <v>1956521739.1300001</v>
      </c>
    </row>
    <row r="18" spans="1:13">
      <c r="A18" s="6">
        <v>13</v>
      </c>
      <c r="B18" s="34" t="s">
        <v>23</v>
      </c>
      <c r="C18" s="52" t="s">
        <v>54</v>
      </c>
      <c r="D18" s="63">
        <v>44872</v>
      </c>
      <c r="E18" s="8">
        <v>4</v>
      </c>
      <c r="F18" s="33">
        <v>500</v>
      </c>
      <c r="G18" s="33">
        <f t="shared" si="0"/>
        <v>4500000</v>
      </c>
      <c r="H18" s="33">
        <v>2250000000</v>
      </c>
      <c r="I18" s="33"/>
      <c r="J18" s="15">
        <v>500</v>
      </c>
      <c r="K18" s="9">
        <f>L18/J18</f>
        <v>3913043.4782600002</v>
      </c>
      <c r="L18" s="33">
        <v>1956521739.1300001</v>
      </c>
    </row>
    <row r="19" spans="1:13" s="28" customFormat="1">
      <c r="A19" s="6">
        <v>14</v>
      </c>
      <c r="B19" s="34" t="s">
        <v>38</v>
      </c>
      <c r="C19" s="10" t="s">
        <v>47</v>
      </c>
      <c r="D19" s="64">
        <v>44841</v>
      </c>
      <c r="E19" s="8">
        <v>4</v>
      </c>
      <c r="F19" s="33">
        <v>100</v>
      </c>
      <c r="G19" s="33">
        <f t="shared" si="0"/>
        <v>4000000</v>
      </c>
      <c r="H19" s="33">
        <v>400000000</v>
      </c>
      <c r="I19" s="33"/>
      <c r="J19" s="15">
        <v>100</v>
      </c>
      <c r="K19" s="9">
        <v>3478260.8695999999</v>
      </c>
      <c r="L19" s="33">
        <v>347826086.95999998</v>
      </c>
      <c r="M19" s="21"/>
    </row>
    <row r="20" spans="1:13">
      <c r="A20" s="6">
        <v>15</v>
      </c>
      <c r="B20" s="34" t="s">
        <v>38</v>
      </c>
      <c r="C20" s="10" t="s">
        <v>39</v>
      </c>
      <c r="D20" s="64">
        <v>44812</v>
      </c>
      <c r="E20" s="8">
        <v>4</v>
      </c>
      <c r="F20" s="33">
        <v>1500</v>
      </c>
      <c r="G20" s="84">
        <f t="shared" si="0"/>
        <v>4100000</v>
      </c>
      <c r="H20" s="33">
        <v>6150000000</v>
      </c>
      <c r="I20" s="33"/>
      <c r="J20" s="15">
        <v>1500</v>
      </c>
      <c r="K20" s="9">
        <f>L20/J20</f>
        <v>3507325.7971066665</v>
      </c>
      <c r="L20" s="33">
        <v>5260988695.6599998</v>
      </c>
    </row>
    <row r="21" spans="1:13">
      <c r="A21" s="6">
        <v>16</v>
      </c>
      <c r="B21" s="34" t="s">
        <v>38</v>
      </c>
      <c r="C21" s="10" t="s">
        <v>46</v>
      </c>
      <c r="D21" s="64">
        <v>44838</v>
      </c>
      <c r="E21" s="8">
        <v>4</v>
      </c>
      <c r="F21" s="33">
        <v>1500</v>
      </c>
      <c r="G21" s="33">
        <f t="shared" si="0"/>
        <v>4000000</v>
      </c>
      <c r="H21" s="33">
        <v>6000000000</v>
      </c>
      <c r="I21" s="33"/>
      <c r="J21" s="15">
        <v>1500</v>
      </c>
      <c r="K21" s="9">
        <v>3478260.8695666669</v>
      </c>
      <c r="L21" s="33">
        <v>5217391304.3500004</v>
      </c>
    </row>
    <row r="22" spans="1:13">
      <c r="A22" s="6">
        <v>17</v>
      </c>
      <c r="B22" s="92" t="s">
        <v>35</v>
      </c>
      <c r="C22" s="93" t="s">
        <v>36</v>
      </c>
      <c r="D22" s="94">
        <v>44801</v>
      </c>
      <c r="E22" s="35">
        <v>4</v>
      </c>
      <c r="F22" s="84">
        <v>1000</v>
      </c>
      <c r="G22" s="84">
        <f t="shared" si="0"/>
        <v>4200000</v>
      </c>
      <c r="H22" s="84">
        <v>4200000000</v>
      </c>
      <c r="I22" s="84"/>
      <c r="J22" s="15">
        <v>622.77</v>
      </c>
      <c r="K22" s="15">
        <f>L22/J22</f>
        <v>3652173.9130497617</v>
      </c>
      <c r="L22" s="84">
        <v>2274464347.8299999</v>
      </c>
    </row>
    <row r="23" spans="1:13" s="28" customFormat="1">
      <c r="A23" s="6">
        <v>18</v>
      </c>
      <c r="B23" s="95" t="s">
        <v>31</v>
      </c>
      <c r="C23" s="96" t="s">
        <v>32</v>
      </c>
      <c r="D23" s="94">
        <v>44755</v>
      </c>
      <c r="E23" s="35">
        <v>3</v>
      </c>
      <c r="F23" s="15">
        <v>2800</v>
      </c>
      <c r="G23" s="84">
        <f t="shared" si="0"/>
        <v>4250000</v>
      </c>
      <c r="H23" s="15">
        <v>11900000000</v>
      </c>
      <c r="I23" s="15">
        <v>6142270000</v>
      </c>
      <c r="J23" s="15">
        <v>1445.24</v>
      </c>
      <c r="K23" s="15">
        <f>L23/J23</f>
        <v>3695652.1739130435</v>
      </c>
      <c r="L23" s="15">
        <v>5341104347.826087</v>
      </c>
      <c r="M23" s="21"/>
    </row>
    <row r="24" spans="1:13">
      <c r="A24" s="6">
        <v>19</v>
      </c>
      <c r="B24" s="34" t="s">
        <v>50</v>
      </c>
      <c r="C24" s="54" t="s">
        <v>51</v>
      </c>
      <c r="D24" s="54">
        <v>44874</v>
      </c>
      <c r="E24" s="8">
        <v>4</v>
      </c>
      <c r="F24" s="46">
        <v>350</v>
      </c>
      <c r="G24" s="33">
        <f t="shared" si="0"/>
        <v>4300000</v>
      </c>
      <c r="H24" s="46">
        <v>1505000000</v>
      </c>
      <c r="I24" s="46"/>
      <c r="J24" s="15">
        <v>350</v>
      </c>
      <c r="K24" s="9">
        <f>L24/J24</f>
        <v>3739130.4347714288</v>
      </c>
      <c r="L24" s="33">
        <v>1308695652.1700001</v>
      </c>
    </row>
    <row r="25" spans="1:13">
      <c r="A25" s="6">
        <v>20</v>
      </c>
      <c r="B25" s="13" t="s">
        <v>26</v>
      </c>
      <c r="C25" s="55" t="s">
        <v>27</v>
      </c>
      <c r="D25" s="65">
        <v>44742</v>
      </c>
      <c r="E25" s="29">
        <v>3</v>
      </c>
      <c r="F25" s="9">
        <v>500</v>
      </c>
      <c r="G25" s="33">
        <f t="shared" si="0"/>
        <v>4100000</v>
      </c>
      <c r="H25" s="9">
        <v>2050000000</v>
      </c>
      <c r="I25" s="9"/>
      <c r="J25" s="15">
        <v>400</v>
      </c>
      <c r="K25" s="9">
        <f>L25/J25</f>
        <v>3565217.3912999998</v>
      </c>
      <c r="L25" s="9">
        <v>1426086956.52</v>
      </c>
    </row>
    <row r="26" spans="1:13" s="28" customFormat="1">
      <c r="A26" s="6">
        <v>21</v>
      </c>
      <c r="B26" s="7" t="s">
        <v>2</v>
      </c>
      <c r="C26" s="56">
        <v>1</v>
      </c>
      <c r="D26" s="54">
        <v>44574</v>
      </c>
      <c r="E26" s="8">
        <v>4</v>
      </c>
      <c r="F26" s="9">
        <v>500</v>
      </c>
      <c r="G26" s="33">
        <f t="shared" si="0"/>
        <v>4000000</v>
      </c>
      <c r="H26" s="9">
        <v>2000000000</v>
      </c>
      <c r="I26" s="9"/>
      <c r="J26" s="15">
        <v>461.99</v>
      </c>
      <c r="K26" s="9">
        <v>3478260.8695696485</v>
      </c>
      <c r="L26" s="9">
        <v>1606921739.1600001</v>
      </c>
      <c r="M26" s="21"/>
    </row>
    <row r="27" spans="1:13">
      <c r="A27" s="6">
        <v>22</v>
      </c>
      <c r="B27" s="92" t="s">
        <v>2</v>
      </c>
      <c r="C27" s="93" t="s">
        <v>17</v>
      </c>
      <c r="D27" s="97">
        <v>44727</v>
      </c>
      <c r="E27" s="35">
        <v>4</v>
      </c>
      <c r="F27" s="84">
        <v>2000</v>
      </c>
      <c r="G27" s="84">
        <f t="shared" si="0"/>
        <v>5000000</v>
      </c>
      <c r="H27" s="84">
        <v>10000000000</v>
      </c>
      <c r="I27" s="114"/>
      <c r="J27" s="15">
        <v>1500</v>
      </c>
      <c r="K27" s="15">
        <f>L27/J27</f>
        <v>4347826.0880000005</v>
      </c>
      <c r="L27" s="84">
        <v>6521739132</v>
      </c>
    </row>
    <row r="28" spans="1:13">
      <c r="A28" s="6">
        <v>23</v>
      </c>
      <c r="B28" s="34" t="s">
        <v>41</v>
      </c>
      <c r="C28" s="10" t="s">
        <v>42</v>
      </c>
      <c r="D28" s="53">
        <v>44809</v>
      </c>
      <c r="E28" s="8">
        <v>4</v>
      </c>
      <c r="F28" s="39">
        <v>350</v>
      </c>
      <c r="G28" s="33">
        <f t="shared" si="0"/>
        <v>4150000</v>
      </c>
      <c r="H28" s="39">
        <v>1452500000</v>
      </c>
      <c r="I28" s="39"/>
      <c r="J28" s="15">
        <v>299.08</v>
      </c>
      <c r="K28" s="9">
        <v>3608695.652166645</v>
      </c>
      <c r="L28" s="33">
        <v>1079288695.6500001</v>
      </c>
    </row>
    <row r="29" spans="1:13" s="38" customFormat="1">
      <c r="A29" s="6">
        <v>24</v>
      </c>
      <c r="B29" s="13" t="s">
        <v>43</v>
      </c>
      <c r="C29" s="10" t="s">
        <v>42</v>
      </c>
      <c r="D29" s="53">
        <v>44804</v>
      </c>
      <c r="E29" s="8"/>
      <c r="F29" s="39">
        <v>200.41</v>
      </c>
      <c r="G29" s="33">
        <f t="shared" si="0"/>
        <v>4100000</v>
      </c>
      <c r="H29" s="39">
        <v>821681000</v>
      </c>
      <c r="I29" s="39"/>
      <c r="J29" s="84">
        <v>200.41</v>
      </c>
      <c r="K29" s="9">
        <v>3565217.3912978396</v>
      </c>
      <c r="L29" s="33">
        <v>714505217.38999999</v>
      </c>
      <c r="M29" s="21"/>
    </row>
    <row r="30" spans="1:13">
      <c r="A30" s="6">
        <v>25</v>
      </c>
      <c r="B30" s="34" t="s">
        <v>44</v>
      </c>
      <c r="C30" s="10" t="s">
        <v>45</v>
      </c>
      <c r="D30" s="53">
        <v>44804</v>
      </c>
      <c r="E30" s="8">
        <v>3</v>
      </c>
      <c r="F30" s="39">
        <v>750</v>
      </c>
      <c r="G30" s="33">
        <f t="shared" si="0"/>
        <v>4200000</v>
      </c>
      <c r="H30" s="39">
        <v>3150000000</v>
      </c>
      <c r="I30" s="39"/>
      <c r="J30" s="15">
        <v>728.47</v>
      </c>
      <c r="K30" s="9">
        <v>3652173.9130434785</v>
      </c>
      <c r="L30" s="33">
        <v>2660499130.434783</v>
      </c>
    </row>
    <row r="31" spans="1:13">
      <c r="A31" s="6">
        <v>26</v>
      </c>
      <c r="B31" s="40" t="s">
        <v>28</v>
      </c>
      <c r="C31" s="57" t="s">
        <v>29</v>
      </c>
      <c r="D31" s="63">
        <v>44747</v>
      </c>
      <c r="E31" s="8">
        <v>3</v>
      </c>
      <c r="F31" s="85">
        <v>1000</v>
      </c>
      <c r="G31" s="33">
        <f t="shared" si="0"/>
        <v>4400000</v>
      </c>
      <c r="H31" s="39">
        <v>4400000000</v>
      </c>
      <c r="I31" s="39"/>
      <c r="J31" s="15">
        <v>1000</v>
      </c>
      <c r="K31" s="9">
        <f>L31/J31</f>
        <v>3826086.9565217393</v>
      </c>
      <c r="L31" s="33">
        <v>3826086956.5217395</v>
      </c>
    </row>
    <row r="32" spans="1:13" s="28" customFormat="1">
      <c r="A32" s="6">
        <v>27</v>
      </c>
      <c r="B32" s="40" t="s">
        <v>28</v>
      </c>
      <c r="C32" s="57" t="s">
        <v>30</v>
      </c>
      <c r="D32" s="63">
        <v>44747</v>
      </c>
      <c r="E32" s="8">
        <v>3</v>
      </c>
      <c r="F32" s="85">
        <v>3000</v>
      </c>
      <c r="G32" s="33">
        <f t="shared" si="0"/>
        <v>4400000</v>
      </c>
      <c r="H32" s="39">
        <v>13200000000</v>
      </c>
      <c r="I32" s="39">
        <v>13200000000</v>
      </c>
      <c r="J32" s="15">
        <v>3000</v>
      </c>
      <c r="K32" s="9">
        <f>L32/J32</f>
        <v>3826086.9565050728</v>
      </c>
      <c r="L32" s="33">
        <v>11478260869.515219</v>
      </c>
      <c r="M32" s="21"/>
    </row>
    <row r="33" spans="1:13">
      <c r="A33" s="6">
        <v>28</v>
      </c>
      <c r="B33" s="34" t="s">
        <v>28</v>
      </c>
      <c r="C33" s="10" t="s">
        <v>37</v>
      </c>
      <c r="D33" s="53">
        <v>44777</v>
      </c>
      <c r="E33" s="8">
        <v>3</v>
      </c>
      <c r="F33" s="39">
        <v>300</v>
      </c>
      <c r="G33" s="33">
        <f t="shared" si="0"/>
        <v>4250000</v>
      </c>
      <c r="H33" s="39">
        <v>1275000000</v>
      </c>
      <c r="I33" s="39"/>
      <c r="J33" s="15">
        <v>300</v>
      </c>
      <c r="K33" s="9">
        <f>L33/J33</f>
        <v>3695652.1739130439</v>
      </c>
      <c r="L33" s="33">
        <v>1108695652.1739132</v>
      </c>
    </row>
    <row r="34" spans="1:13">
      <c r="A34" s="6">
        <v>29</v>
      </c>
      <c r="B34" s="22" t="s">
        <v>10</v>
      </c>
      <c r="C34" s="58">
        <v>36</v>
      </c>
      <c r="D34" s="66">
        <v>44606</v>
      </c>
      <c r="E34" s="23">
        <v>3</v>
      </c>
      <c r="F34" s="86">
        <v>500</v>
      </c>
      <c r="G34" s="33">
        <f t="shared" si="0"/>
        <v>3950000</v>
      </c>
      <c r="H34" s="86">
        <v>1975000000</v>
      </c>
      <c r="I34" s="86"/>
      <c r="J34" s="112">
        <v>400</v>
      </c>
      <c r="K34" s="24">
        <v>3434782.6087000002</v>
      </c>
      <c r="L34" s="83">
        <v>1373913043.48</v>
      </c>
    </row>
    <row r="35" spans="1:13">
      <c r="A35" s="6">
        <v>30</v>
      </c>
      <c r="B35" s="25" t="s">
        <v>10</v>
      </c>
      <c r="C35" s="58">
        <v>37</v>
      </c>
      <c r="D35" s="66">
        <v>44606</v>
      </c>
      <c r="E35" s="23">
        <v>3</v>
      </c>
      <c r="F35" s="86">
        <v>500</v>
      </c>
      <c r="G35" s="33">
        <f t="shared" si="0"/>
        <v>3950000</v>
      </c>
      <c r="H35" s="87">
        <v>1975000000</v>
      </c>
      <c r="I35" s="87"/>
      <c r="J35" s="113">
        <v>500</v>
      </c>
      <c r="K35" s="36">
        <v>3434782.6086999997</v>
      </c>
      <c r="L35" s="84">
        <v>1717391304.3499999</v>
      </c>
    </row>
    <row r="36" spans="1:13" s="28" customFormat="1">
      <c r="A36" s="6">
        <v>31</v>
      </c>
      <c r="B36" s="95" t="s">
        <v>10</v>
      </c>
      <c r="C36" s="98">
        <v>63</v>
      </c>
      <c r="D36" s="99">
        <v>44621</v>
      </c>
      <c r="E36" s="100">
        <v>3</v>
      </c>
      <c r="F36" s="26">
        <v>1000</v>
      </c>
      <c r="G36" s="84">
        <f t="shared" si="0"/>
        <v>4000000</v>
      </c>
      <c r="H36" s="26">
        <v>4000000000</v>
      </c>
      <c r="I36" s="26"/>
      <c r="J36" s="15">
        <v>495.84</v>
      </c>
      <c r="K36" s="15">
        <v>3478260.8695546952</v>
      </c>
      <c r="L36" s="15">
        <v>1724660869.5599999</v>
      </c>
      <c r="M36" s="21"/>
    </row>
    <row r="37" spans="1:13">
      <c r="A37" s="6">
        <v>32</v>
      </c>
      <c r="B37" s="95" t="s">
        <v>10</v>
      </c>
      <c r="C37" s="98">
        <v>79</v>
      </c>
      <c r="D37" s="99">
        <v>44637</v>
      </c>
      <c r="E37" s="100">
        <v>3</v>
      </c>
      <c r="F37" s="26">
        <v>1000</v>
      </c>
      <c r="G37" s="84">
        <f t="shared" si="0"/>
        <v>4100000</v>
      </c>
      <c r="H37" s="26">
        <v>4100000000</v>
      </c>
      <c r="I37" s="26"/>
      <c r="J37" s="15">
        <v>500</v>
      </c>
      <c r="K37" s="15">
        <v>3565217.3913000003</v>
      </c>
      <c r="L37" s="15">
        <v>1782608695.6500001</v>
      </c>
    </row>
    <row r="38" spans="1:13" s="38" customFormat="1">
      <c r="A38" s="6">
        <v>33</v>
      </c>
      <c r="B38" s="22" t="s">
        <v>10</v>
      </c>
      <c r="C38" s="55">
        <v>91</v>
      </c>
      <c r="D38" s="65">
        <v>44651</v>
      </c>
      <c r="E38" s="29">
        <v>3</v>
      </c>
      <c r="F38" s="79">
        <v>1000</v>
      </c>
      <c r="G38" s="33">
        <f t="shared" si="0"/>
        <v>4720000</v>
      </c>
      <c r="H38" s="79">
        <v>4720000000</v>
      </c>
      <c r="I38" s="79"/>
      <c r="J38" s="112">
        <v>1000</v>
      </c>
      <c r="K38" s="31">
        <f>L38/J38</f>
        <v>4104347.8260900001</v>
      </c>
      <c r="L38" s="30">
        <v>4104347826.0900002</v>
      </c>
      <c r="M38" s="21"/>
    </row>
    <row r="39" spans="1:13" s="38" customFormat="1">
      <c r="A39" s="6">
        <v>34</v>
      </c>
      <c r="B39" s="13" t="s">
        <v>10</v>
      </c>
      <c r="C39" s="55">
        <v>101</v>
      </c>
      <c r="D39" s="65">
        <v>44659</v>
      </c>
      <c r="E39" s="29">
        <v>3</v>
      </c>
      <c r="F39" s="79">
        <v>500</v>
      </c>
      <c r="G39" s="33">
        <f t="shared" si="0"/>
        <v>4620000</v>
      </c>
      <c r="H39" s="88">
        <v>2310000000</v>
      </c>
      <c r="I39" s="88"/>
      <c r="J39" s="113">
        <v>500</v>
      </c>
      <c r="K39" s="9">
        <v>4017391.3043400003</v>
      </c>
      <c r="L39" s="33">
        <v>2008695652.1700001</v>
      </c>
      <c r="M39" s="21"/>
    </row>
    <row r="40" spans="1:13" s="38" customFormat="1">
      <c r="A40" s="6">
        <v>35</v>
      </c>
      <c r="B40" s="13" t="s">
        <v>10</v>
      </c>
      <c r="C40" s="55">
        <v>107</v>
      </c>
      <c r="D40" s="65">
        <v>44665</v>
      </c>
      <c r="E40" s="8">
        <v>3</v>
      </c>
      <c r="F40" s="39">
        <v>1000</v>
      </c>
      <c r="G40" s="33">
        <f t="shared" si="0"/>
        <v>4700000</v>
      </c>
      <c r="H40" s="39">
        <v>4700000000</v>
      </c>
      <c r="I40" s="39"/>
      <c r="J40" s="15">
        <v>1000</v>
      </c>
      <c r="K40" s="9">
        <v>4086956.5217399998</v>
      </c>
      <c r="L40" s="33">
        <v>4086956521.7399998</v>
      </c>
      <c r="M40" s="21"/>
    </row>
    <row r="41" spans="1:13" s="38" customFormat="1">
      <c r="A41" s="6">
        <v>36</v>
      </c>
      <c r="B41" s="7" t="s">
        <v>21</v>
      </c>
      <c r="C41" s="54" t="s">
        <v>22</v>
      </c>
      <c r="D41" s="54">
        <v>44748</v>
      </c>
      <c r="E41" s="8">
        <v>4</v>
      </c>
      <c r="F41" s="11">
        <v>3500</v>
      </c>
      <c r="G41" s="33">
        <f t="shared" si="0"/>
        <v>4300000</v>
      </c>
      <c r="H41" s="11">
        <v>15050000000</v>
      </c>
      <c r="I41" s="11"/>
      <c r="J41" s="15">
        <v>3500</v>
      </c>
      <c r="K41" s="9">
        <f>L41/J41</f>
        <v>3739130.4348199996</v>
      </c>
      <c r="L41" s="9">
        <v>13086956521.869999</v>
      </c>
      <c r="M41" s="21"/>
    </row>
    <row r="42" spans="1:13">
      <c r="A42" s="6">
        <v>37</v>
      </c>
      <c r="B42" s="13" t="s">
        <v>9</v>
      </c>
      <c r="C42" s="56">
        <v>5293276</v>
      </c>
      <c r="D42" s="54">
        <v>44554</v>
      </c>
      <c r="E42" s="17">
        <v>3</v>
      </c>
      <c r="F42" s="11">
        <v>136</v>
      </c>
      <c r="G42" s="33">
        <f t="shared" si="0"/>
        <v>3850001</v>
      </c>
      <c r="H42" s="11">
        <v>523600136</v>
      </c>
      <c r="I42" s="11"/>
      <c r="J42" s="15">
        <v>97.62</v>
      </c>
      <c r="K42" s="9">
        <v>3347826.9565217393</v>
      </c>
      <c r="L42" s="9">
        <v>326814867.4956522</v>
      </c>
    </row>
    <row r="43" spans="1:13" s="28" customFormat="1">
      <c r="A43" s="6">
        <v>38</v>
      </c>
      <c r="B43" s="25" t="s">
        <v>9</v>
      </c>
      <c r="C43" s="59">
        <v>5346556</v>
      </c>
      <c r="D43" s="64">
        <v>44602</v>
      </c>
      <c r="E43" s="27">
        <v>3</v>
      </c>
      <c r="F43" s="11">
        <v>110</v>
      </c>
      <c r="G43" s="33">
        <f t="shared" si="0"/>
        <v>3852788</v>
      </c>
      <c r="H43" s="11">
        <v>423806680</v>
      </c>
      <c r="I43" s="11"/>
      <c r="J43" s="15">
        <v>110</v>
      </c>
      <c r="K43" s="9">
        <v>3350250.4347826089</v>
      </c>
      <c r="L43" s="9">
        <v>368527547.826087</v>
      </c>
      <c r="M43" s="21"/>
    </row>
    <row r="44" spans="1:13">
      <c r="A44" s="6">
        <v>39</v>
      </c>
      <c r="B44" s="92" t="s">
        <v>9</v>
      </c>
      <c r="C44" s="101" t="s">
        <v>14</v>
      </c>
      <c r="D44" s="97">
        <v>44669</v>
      </c>
      <c r="E44" s="102">
        <v>3</v>
      </c>
      <c r="F44" s="26">
        <v>526.31500000000005</v>
      </c>
      <c r="G44" s="84">
        <f t="shared" si="0"/>
        <v>3800005.7000085497</v>
      </c>
      <c r="H44" s="26">
        <v>2000000000</v>
      </c>
      <c r="I44" s="26"/>
      <c r="J44" s="15">
        <v>100</v>
      </c>
      <c r="K44" s="15">
        <v>3304347.826086957</v>
      </c>
      <c r="L44" s="15">
        <v>330434782.60869569</v>
      </c>
    </row>
    <row r="45" spans="1:13">
      <c r="A45" s="6">
        <v>40</v>
      </c>
      <c r="B45" s="13" t="s">
        <v>9</v>
      </c>
      <c r="C45" s="56" t="s">
        <v>13</v>
      </c>
      <c r="D45" s="54">
        <v>44627</v>
      </c>
      <c r="E45" s="17">
        <v>3</v>
      </c>
      <c r="F45" s="11">
        <v>150</v>
      </c>
      <c r="G45" s="33">
        <f t="shared" si="0"/>
        <v>3800000</v>
      </c>
      <c r="H45" s="11">
        <v>570000000</v>
      </c>
      <c r="I45" s="11"/>
      <c r="J45" s="15">
        <v>150</v>
      </c>
      <c r="K45" s="9">
        <v>3304347.8260869565</v>
      </c>
      <c r="L45" s="9">
        <v>495652173.9130435</v>
      </c>
    </row>
    <row r="46" spans="1:13" s="38" customFormat="1">
      <c r="A46" s="6">
        <v>41</v>
      </c>
      <c r="B46" s="34" t="s">
        <v>9</v>
      </c>
      <c r="C46" s="10" t="s">
        <v>20</v>
      </c>
      <c r="D46" s="64">
        <v>44741</v>
      </c>
      <c r="E46" s="8">
        <v>3</v>
      </c>
      <c r="F46" s="39">
        <v>500</v>
      </c>
      <c r="G46" s="33">
        <f t="shared" si="0"/>
        <v>4500000</v>
      </c>
      <c r="H46" s="39">
        <v>2250000000</v>
      </c>
      <c r="I46" s="39"/>
      <c r="J46" s="15">
        <v>498.33000000000004</v>
      </c>
      <c r="K46" s="9">
        <f>L46/J46</f>
        <v>3913043.478240802</v>
      </c>
      <c r="L46" s="33">
        <v>1949986956.511739</v>
      </c>
      <c r="M46" s="21"/>
    </row>
    <row r="47" spans="1:13">
      <c r="A47" s="6">
        <v>42</v>
      </c>
      <c r="B47" s="34" t="s">
        <v>9</v>
      </c>
      <c r="C47" s="10" t="s">
        <v>19</v>
      </c>
      <c r="D47" s="64">
        <v>44715</v>
      </c>
      <c r="E47" s="8">
        <v>3</v>
      </c>
      <c r="F47" s="39">
        <v>500</v>
      </c>
      <c r="G47" s="33">
        <f t="shared" si="0"/>
        <v>5200000</v>
      </c>
      <c r="H47" s="39">
        <v>2600000000</v>
      </c>
      <c r="I47" s="39"/>
      <c r="J47" s="15">
        <v>477.55</v>
      </c>
      <c r="K47" s="9">
        <f>L47/J47</f>
        <v>4521739.1304347822</v>
      </c>
      <c r="L47" s="33">
        <v>2159356521.7391305</v>
      </c>
    </row>
    <row r="48" spans="1:13" s="38" customFormat="1">
      <c r="A48" s="6">
        <v>43</v>
      </c>
      <c r="B48" s="34" t="s">
        <v>52</v>
      </c>
      <c r="C48" s="54" t="s">
        <v>17</v>
      </c>
      <c r="D48" s="54">
        <v>44886</v>
      </c>
      <c r="E48" s="8">
        <v>3</v>
      </c>
      <c r="F48" s="88">
        <v>2000</v>
      </c>
      <c r="G48" s="33">
        <f t="shared" si="0"/>
        <v>4250000</v>
      </c>
      <c r="H48" s="88">
        <v>8500000000</v>
      </c>
      <c r="I48" s="88">
        <v>7966157500</v>
      </c>
      <c r="J48" s="15">
        <v>1898.04</v>
      </c>
      <c r="K48" s="9">
        <f>L48/J48</f>
        <v>3695652.173910982</v>
      </c>
      <c r="L48" s="33">
        <v>7014495652.1700001</v>
      </c>
      <c r="M48" s="21"/>
    </row>
    <row r="49" spans="1:13" s="38" customFormat="1">
      <c r="A49" s="6"/>
      <c r="B49" s="68" t="s">
        <v>61</v>
      </c>
      <c r="C49" s="69"/>
      <c r="D49" s="69"/>
      <c r="E49" s="70"/>
      <c r="F49" s="81">
        <f>SUM(F6:F48)</f>
        <v>40039.725000000006</v>
      </c>
      <c r="G49" s="81">
        <f>H49/F49</f>
        <v>4376028.7518458227</v>
      </c>
      <c r="H49" s="81">
        <f t="shared" ref="H49:L49" si="1">SUM(H6:H48)</f>
        <v>175214987816</v>
      </c>
      <c r="I49" s="81">
        <f t="shared" si="1"/>
        <v>27308427500</v>
      </c>
      <c r="J49" s="71">
        <f t="shared" si="1"/>
        <v>35198.100000000006</v>
      </c>
      <c r="K49" s="71">
        <f>L49/J49</f>
        <v>3811928.849903754</v>
      </c>
      <c r="L49" s="71">
        <f t="shared" si="1"/>
        <v>134172652851.79735</v>
      </c>
      <c r="M49" s="71"/>
    </row>
    <row r="50" spans="1:13" s="38" customFormat="1">
      <c r="A50" s="6"/>
      <c r="B50" s="34"/>
      <c r="C50" s="54"/>
      <c r="D50" s="54"/>
      <c r="E50" s="8"/>
      <c r="F50" s="88"/>
      <c r="G50" s="88"/>
      <c r="H50" s="88"/>
      <c r="I50" s="88"/>
      <c r="J50" s="9"/>
      <c r="K50" s="9"/>
      <c r="L50" s="33"/>
    </row>
    <row r="51" spans="1:13" s="38" customFormat="1">
      <c r="A51" s="14">
        <v>1</v>
      </c>
      <c r="B51" s="13" t="s">
        <v>5</v>
      </c>
      <c r="C51" s="51" t="s">
        <v>55</v>
      </c>
      <c r="D51" s="54">
        <v>44869</v>
      </c>
      <c r="E51" s="8">
        <v>3</v>
      </c>
      <c r="F51" s="26">
        <f>H51/G51</f>
        <v>2287.0967741935483</v>
      </c>
      <c r="G51" s="89">
        <v>310</v>
      </c>
      <c r="H51" s="80">
        <v>709000</v>
      </c>
      <c r="I51" s="105"/>
      <c r="J51" s="9">
        <v>2323.9</v>
      </c>
      <c r="K51" s="9">
        <f>L51/J51</f>
        <v>304.10818021429492</v>
      </c>
      <c r="L51" s="9">
        <v>706717</v>
      </c>
      <c r="M51" s="21"/>
    </row>
    <row r="52" spans="1:13" s="28" customFormat="1">
      <c r="A52" s="14">
        <v>2</v>
      </c>
      <c r="B52" s="13" t="s">
        <v>5</v>
      </c>
      <c r="C52" s="56" t="s">
        <v>6</v>
      </c>
      <c r="D52" s="10" t="s">
        <v>7</v>
      </c>
      <c r="E52" s="8">
        <v>4</v>
      </c>
      <c r="F52" s="26">
        <f t="shared" ref="F52:F60" si="2">H52/G52</f>
        <v>1694.9152542372881</v>
      </c>
      <c r="G52" s="89">
        <v>295</v>
      </c>
      <c r="H52" s="80">
        <v>500000</v>
      </c>
      <c r="I52" s="105"/>
      <c r="J52" s="9">
        <v>1357.35</v>
      </c>
      <c r="K52" s="9">
        <f t="shared" ref="K52:K60" si="3">L52/J52</f>
        <v>295</v>
      </c>
      <c r="L52" s="9">
        <v>400418.25</v>
      </c>
      <c r="M52" s="21"/>
    </row>
    <row r="53" spans="1:13">
      <c r="A53" s="14">
        <v>3</v>
      </c>
      <c r="B53" s="13" t="s">
        <v>8</v>
      </c>
      <c r="C53" s="75" t="s">
        <v>58</v>
      </c>
      <c r="D53" s="63">
        <v>44573</v>
      </c>
      <c r="E53" s="8">
        <v>4</v>
      </c>
      <c r="F53" s="26">
        <f t="shared" si="2"/>
        <v>1694.9152542372881</v>
      </c>
      <c r="G53" s="89">
        <v>295</v>
      </c>
      <c r="H53" s="80">
        <v>500000</v>
      </c>
      <c r="I53" s="89"/>
      <c r="J53" s="9">
        <v>1086.0999999999999</v>
      </c>
      <c r="K53" s="9">
        <f t="shared" si="3"/>
        <v>295</v>
      </c>
      <c r="L53" s="9">
        <v>320399.5</v>
      </c>
    </row>
    <row r="54" spans="1:13">
      <c r="A54" s="14">
        <v>4</v>
      </c>
      <c r="B54" s="13" t="s">
        <v>8</v>
      </c>
      <c r="C54" s="20" t="s">
        <v>11</v>
      </c>
      <c r="D54" s="63">
        <v>44600</v>
      </c>
      <c r="E54" s="8">
        <v>4</v>
      </c>
      <c r="F54" s="26">
        <f t="shared" si="2"/>
        <v>2516.6666666666665</v>
      </c>
      <c r="G54" s="89">
        <v>300</v>
      </c>
      <c r="H54" s="80">
        <v>755000</v>
      </c>
      <c r="I54" s="89"/>
      <c r="J54" s="9">
        <v>2439.1</v>
      </c>
      <c r="K54" s="9">
        <f t="shared" si="3"/>
        <v>299.70070927801237</v>
      </c>
      <c r="L54" s="9">
        <v>731000</v>
      </c>
    </row>
    <row r="55" spans="1:13">
      <c r="A55" s="14">
        <v>5</v>
      </c>
      <c r="B55" s="13" t="s">
        <v>8</v>
      </c>
      <c r="C55" s="52" t="s">
        <v>12</v>
      </c>
      <c r="D55" s="63">
        <v>44627</v>
      </c>
      <c r="E55" s="8">
        <v>4</v>
      </c>
      <c r="F55" s="26">
        <f t="shared" si="2"/>
        <v>1842.1052631578948</v>
      </c>
      <c r="G55" s="89">
        <v>380</v>
      </c>
      <c r="H55" s="80">
        <v>700000</v>
      </c>
      <c r="I55" s="89"/>
      <c r="J55" s="9">
        <v>1818.9</v>
      </c>
      <c r="K55" s="9">
        <f t="shared" si="3"/>
        <v>332.36403870471162</v>
      </c>
      <c r="L55" s="9">
        <v>604536.94999999995</v>
      </c>
    </row>
    <row r="56" spans="1:13">
      <c r="A56" s="14">
        <v>6</v>
      </c>
      <c r="B56" s="13" t="s">
        <v>8</v>
      </c>
      <c r="C56" s="77" t="s">
        <v>25</v>
      </c>
      <c r="D56" s="78">
        <v>44746</v>
      </c>
      <c r="E56" s="8">
        <v>3</v>
      </c>
      <c r="F56" s="26">
        <f t="shared" si="2"/>
        <v>2121.212121212121</v>
      </c>
      <c r="G56" s="89">
        <v>330</v>
      </c>
      <c r="H56" s="90">
        <v>700000</v>
      </c>
      <c r="I56" s="111"/>
      <c r="J56" s="9">
        <v>1656.75</v>
      </c>
      <c r="K56" s="9">
        <f t="shared" si="3"/>
        <v>330</v>
      </c>
      <c r="L56" s="9">
        <v>546727.5</v>
      </c>
    </row>
    <row r="57" spans="1:13">
      <c r="A57" s="14">
        <v>7</v>
      </c>
      <c r="B57" s="92" t="s">
        <v>8</v>
      </c>
      <c r="C57" s="103" t="s">
        <v>59</v>
      </c>
      <c r="D57" s="94">
        <v>44774</v>
      </c>
      <c r="E57" s="35">
        <v>3</v>
      </c>
      <c r="F57" s="26">
        <f t="shared" si="2"/>
        <v>2121.212121212121</v>
      </c>
      <c r="G57" s="89">
        <v>330</v>
      </c>
      <c r="H57" s="89">
        <v>700000</v>
      </c>
      <c r="I57" s="26">
        <v>1243866360</v>
      </c>
      <c r="J57" s="15">
        <v>1030.8499999999999</v>
      </c>
      <c r="K57" s="9">
        <f t="shared" si="3"/>
        <v>315.98583693068832</v>
      </c>
      <c r="L57" s="84">
        <v>325734</v>
      </c>
    </row>
    <row r="58" spans="1:13" s="42" customFormat="1">
      <c r="A58" s="14">
        <v>8</v>
      </c>
      <c r="B58" s="92" t="s">
        <v>8</v>
      </c>
      <c r="C58" s="104" t="s">
        <v>57</v>
      </c>
      <c r="D58" s="97">
        <v>44804</v>
      </c>
      <c r="E58" s="35">
        <v>3</v>
      </c>
      <c r="F58" s="26">
        <f t="shared" si="2"/>
        <v>2121.212121212121</v>
      </c>
      <c r="G58" s="89">
        <v>330</v>
      </c>
      <c r="H58" s="89">
        <v>700000</v>
      </c>
      <c r="I58" s="89"/>
      <c r="J58" s="15">
        <v>2065</v>
      </c>
      <c r="K58" s="9">
        <f t="shared" si="3"/>
        <v>300</v>
      </c>
      <c r="L58" s="84">
        <v>619500</v>
      </c>
      <c r="M58" s="21"/>
    </row>
    <row r="59" spans="1:13">
      <c r="A59" s="14">
        <v>9</v>
      </c>
      <c r="B59" s="34" t="s">
        <v>8</v>
      </c>
      <c r="C59" s="76" t="s">
        <v>60</v>
      </c>
      <c r="D59" s="64">
        <v>44840</v>
      </c>
      <c r="E59" s="8">
        <v>3</v>
      </c>
      <c r="F59" s="26">
        <f t="shared" si="2"/>
        <v>2229.2993630573246</v>
      </c>
      <c r="G59" s="89">
        <v>314</v>
      </c>
      <c r="H59" s="80">
        <v>700000</v>
      </c>
      <c r="I59" s="89"/>
      <c r="J59" s="43">
        <v>2131.75</v>
      </c>
      <c r="K59" s="9">
        <f t="shared" si="3"/>
        <v>314.23126539228332</v>
      </c>
      <c r="L59" s="44">
        <v>669862.5</v>
      </c>
    </row>
    <row r="60" spans="1:13">
      <c r="A60" s="14">
        <v>10</v>
      </c>
      <c r="B60" s="34" t="s">
        <v>8</v>
      </c>
      <c r="C60" s="51" t="s">
        <v>56</v>
      </c>
      <c r="D60" s="54">
        <v>44868</v>
      </c>
      <c r="E60" s="8">
        <v>3</v>
      </c>
      <c r="F60" s="26">
        <f t="shared" si="2"/>
        <v>2121.212121212121</v>
      </c>
      <c r="G60" s="89">
        <v>330</v>
      </c>
      <c r="H60" s="80">
        <v>700000</v>
      </c>
      <c r="I60" s="105"/>
      <c r="J60" s="9">
        <v>2154.1999999999998</v>
      </c>
      <c r="K60" s="9">
        <f t="shared" si="3"/>
        <v>312.57172036022655</v>
      </c>
      <c r="L60" s="15">
        <v>673342</v>
      </c>
    </row>
    <row r="61" spans="1:13" s="2" customFormat="1">
      <c r="A61" s="14"/>
      <c r="B61" s="68" t="s">
        <v>61</v>
      </c>
      <c r="C61" s="72"/>
      <c r="D61" s="73"/>
      <c r="E61" s="70"/>
      <c r="F61" s="82">
        <f>SUM(F51:F60)</f>
        <v>20749.847060398493</v>
      </c>
      <c r="G61" s="82">
        <f>H61/F61</f>
        <v>321.15899363510874</v>
      </c>
      <c r="H61" s="82">
        <f>SUM(H51:H60)</f>
        <v>6664000</v>
      </c>
      <c r="I61" s="82">
        <f>SUM(I51:I60)</f>
        <v>1243866360</v>
      </c>
      <c r="J61" s="74">
        <f>SUM(J51:J60)</f>
        <v>18063.900000000001</v>
      </c>
      <c r="K61" s="74">
        <f t="shared" ref="K61" si="4">L61/J61</f>
        <v>309.91301435459673</v>
      </c>
      <c r="L61" s="74">
        <f>SUM(L51:L60)</f>
        <v>5598237.7000000002</v>
      </c>
      <c r="M61" s="74"/>
    </row>
    <row r="62" spans="1:13" s="41" customFormat="1">
      <c r="A62" s="6"/>
      <c r="B62" s="32"/>
      <c r="C62" s="10"/>
      <c r="D62" s="10"/>
      <c r="E62" s="8"/>
      <c r="F62" s="39"/>
      <c r="G62" s="39"/>
      <c r="H62" s="39"/>
      <c r="I62" s="39"/>
      <c r="J62" s="9"/>
      <c r="K62" s="33"/>
      <c r="L62" s="33"/>
    </row>
    <row r="63" spans="1:13" s="2" customFormat="1">
      <c r="A63" s="47"/>
      <c r="B63" s="48" t="s">
        <v>61</v>
      </c>
      <c r="C63" s="60"/>
      <c r="D63" s="60"/>
      <c r="E63" s="37"/>
      <c r="F63" s="49">
        <f>F49+F61</f>
        <v>60789.572060398496</v>
      </c>
      <c r="G63" s="67"/>
      <c r="H63" s="67"/>
      <c r="I63" s="49">
        <f>I49+I61</f>
        <v>28552293860</v>
      </c>
      <c r="J63" s="49">
        <f>J49+J61</f>
        <v>53262.000000000007</v>
      </c>
      <c r="K63" s="49"/>
      <c r="L63" s="49"/>
    </row>
    <row r="67" spans="7:12">
      <c r="L67" s="91"/>
    </row>
    <row r="68" spans="7:12">
      <c r="G68" s="50"/>
      <c r="H68" s="50"/>
      <c r="I68" s="50"/>
      <c r="J68" s="50"/>
    </row>
  </sheetData>
  <autoFilter ref="B5:L65">
    <filterColumn colId="7"/>
  </autoFilter>
  <mergeCells count="9">
    <mergeCell ref="A2:L2"/>
    <mergeCell ref="A4:A5"/>
    <mergeCell ref="B4:B5"/>
    <mergeCell ref="C4:C5"/>
    <mergeCell ref="D4:D5"/>
    <mergeCell ref="E4:E5"/>
    <mergeCell ref="F4:H4"/>
    <mergeCell ref="I4:I5"/>
    <mergeCell ref="J4:L4"/>
  </mergeCells>
  <pageMargins left="0.23622047244094491" right="0.15748031496062992" top="0.23622047244094491" bottom="0.23622047244094491" header="0.19685039370078741" footer="0.19685039370078741"/>
  <pageSetup paperSize="9" scale="84" orientation="landscape" verticalDpi="1200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 йил-жами</vt:lpstr>
      <vt:lpstr>'2022 йил-жами'!Область_печати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2023-01-19T04:20:10Z</cp:lastPrinted>
  <dcterms:created xsi:type="dcterms:W3CDTF">2023-01-16T06:52:57Z</dcterms:created>
  <dcterms:modified xsi:type="dcterms:W3CDTF">2023-01-19T04:21:21Z</dcterms:modified>
</cp:coreProperties>
</file>